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ุุจินต์ ปี 65-66\ข้อมูลอับเว็บ\"/>
    </mc:Choice>
  </mc:AlternateContent>
  <bookViews>
    <workbookView xWindow="0" yWindow="0" windowWidth="20490" windowHeight="7800" tabRatio="844"/>
  </bookViews>
  <sheets>
    <sheet name="ปก" sheetId="7" r:id="rId1"/>
    <sheet name="สารบัญ " sheetId="27" r:id="rId2"/>
    <sheet name="รวมพืชอายุสั้น 66" sheetId="28" r:id="rId3"/>
    <sheet name="รวมพืชอายุยาว 66" sheetId="29" r:id="rId4"/>
    <sheet name="ข้าวนาปี" sheetId="9" r:id="rId5"/>
    <sheet name="ข้าวนาปรัง" sheetId="10" r:id="rId6"/>
    <sheet name="มันสำปะหลัง" sheetId="11" r:id="rId7"/>
    <sheet name="หญ้าเลี้ยงสัตว์" sheetId="12" r:id="rId8"/>
    <sheet name="มันเทศ" sheetId="26" r:id="rId9"/>
    <sheet name="แตงร้าน" sheetId="19" r:id="rId10"/>
    <sheet name="ถั่วฝักยาว" sheetId="14" r:id="rId11"/>
    <sheet name="มะเขือเปราะ" sheetId="16" r:id="rId12"/>
    <sheet name="แตงโมเนื้อ" sheetId="13" r:id="rId13"/>
    <sheet name="มะเขือเทศบริโภคสด" sheetId="15" r:id="rId14"/>
    <sheet name="พริกชี้ฟ้าแดง" sheetId="17" r:id="rId15"/>
    <sheet name="กะหล่ำปลี" sheetId="18" r:id="rId16"/>
    <sheet name="ทุเรียน" sheetId="21" r:id="rId17"/>
    <sheet name="มะยงชิด" sheetId="22" r:id="rId18"/>
    <sheet name="ลำไย" sheetId="23" r:id="rId19"/>
    <sheet name="พุทรา" sheetId="31" r:id="rId20"/>
    <sheet name="ยางพารา" sheetId="24" r:id="rId21"/>
    <sheet name="ปาล์มน้ำมัน" sheetId="30" r:id="rId22"/>
    <sheet name="มะม่วงหิมพานต์" sheetId="25" r:id="rId23"/>
    <sheet name="เบญจมาศ" sheetId="20" r:id="rId2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8" l="1"/>
  <c r="C9" i="28"/>
  <c r="D9" i="28"/>
  <c r="E9" i="28"/>
  <c r="F9" i="28"/>
  <c r="B9" i="28"/>
  <c r="H8" i="31"/>
  <c r="E8" i="31"/>
  <c r="I7" i="31"/>
  <c r="H7" i="31"/>
  <c r="G7" i="31"/>
  <c r="F7" i="31"/>
  <c r="E7" i="31"/>
  <c r="D7" i="31"/>
  <c r="C7" i="31"/>
  <c r="B7" i="31"/>
  <c r="H11" i="30"/>
  <c r="E11" i="30"/>
  <c r="H10" i="30"/>
  <c r="E10" i="30"/>
  <c r="F9" i="30"/>
  <c r="H9" i="30" s="1"/>
  <c r="E9" i="30"/>
  <c r="E7" i="30" s="1"/>
  <c r="H8" i="30"/>
  <c r="E8" i="30"/>
  <c r="I7" i="30"/>
  <c r="G7" i="30"/>
  <c r="F7" i="30"/>
  <c r="D7" i="30"/>
  <c r="C7" i="30"/>
  <c r="B7" i="30"/>
  <c r="F11" i="25"/>
  <c r="H11" i="25" s="1"/>
  <c r="E11" i="25"/>
  <c r="F10" i="25"/>
  <c r="H10" i="25" s="1"/>
  <c r="E10" i="25"/>
  <c r="F9" i="25"/>
  <c r="H9" i="25" s="1"/>
  <c r="E9" i="25"/>
  <c r="F8" i="25"/>
  <c r="H8" i="25" s="1"/>
  <c r="E8" i="25"/>
  <c r="I7" i="25"/>
  <c r="G7" i="25"/>
  <c r="D7" i="25"/>
  <c r="C7" i="25"/>
  <c r="B7" i="25"/>
  <c r="I7" i="24"/>
  <c r="F11" i="24"/>
  <c r="H11" i="24" s="1"/>
  <c r="E11" i="24"/>
  <c r="F10" i="24"/>
  <c r="H10" i="24" s="1"/>
  <c r="E10" i="24"/>
  <c r="F9" i="24"/>
  <c r="H9" i="24" s="1"/>
  <c r="E9" i="24"/>
  <c r="F8" i="24"/>
  <c r="H8" i="24" s="1"/>
  <c r="E8" i="24"/>
  <c r="G7" i="24"/>
  <c r="D7" i="24"/>
  <c r="C7" i="24"/>
  <c r="B7" i="24"/>
  <c r="H8" i="23"/>
  <c r="E8" i="23"/>
  <c r="E7" i="23" s="1"/>
  <c r="G7" i="23"/>
  <c r="F7" i="23"/>
  <c r="D7" i="23"/>
  <c r="C7" i="23"/>
  <c r="B7" i="23"/>
  <c r="H8" i="22"/>
  <c r="E8" i="22"/>
  <c r="E7" i="22" s="1"/>
  <c r="G7" i="22"/>
  <c r="F7" i="22"/>
  <c r="D7" i="22"/>
  <c r="C7" i="22"/>
  <c r="B7" i="22"/>
  <c r="I7" i="21"/>
  <c r="H10" i="21"/>
  <c r="F11" i="21"/>
  <c r="F7" i="21" s="1"/>
  <c r="E11" i="21"/>
  <c r="C7" i="21"/>
  <c r="D7" i="21"/>
  <c r="G7" i="21"/>
  <c r="B7" i="21"/>
  <c r="E10" i="21"/>
  <c r="H9" i="21"/>
  <c r="E9" i="21"/>
  <c r="E8" i="21"/>
  <c r="E7" i="21" s="1"/>
  <c r="H7" i="30" l="1"/>
  <c r="F7" i="25"/>
  <c r="E7" i="25"/>
  <c r="H7" i="25"/>
  <c r="E7" i="24"/>
  <c r="H7" i="24"/>
  <c r="F7" i="24"/>
  <c r="H7" i="23"/>
  <c r="H7" i="22"/>
  <c r="H7" i="21"/>
  <c r="G10" i="20" l="1"/>
  <c r="G9" i="20" s="1"/>
  <c r="E10" i="20"/>
  <c r="C9" i="20"/>
  <c r="D9" i="20"/>
  <c r="E9" i="20"/>
  <c r="F9" i="20"/>
  <c r="H9" i="20"/>
  <c r="B9" i="20"/>
  <c r="H9" i="26"/>
  <c r="E10" i="26"/>
  <c r="G10" i="26" s="1"/>
  <c r="G9" i="26" s="1"/>
  <c r="C9" i="26"/>
  <c r="D9" i="26"/>
  <c r="F9" i="26"/>
  <c r="B9" i="26"/>
  <c r="G9" i="18"/>
  <c r="G10" i="18"/>
  <c r="H9" i="17"/>
  <c r="G9" i="17"/>
  <c r="G11" i="17"/>
  <c r="G12" i="17"/>
  <c r="G10" i="17"/>
  <c r="C9" i="17"/>
  <c r="D9" i="17"/>
  <c r="E9" i="17"/>
  <c r="F9" i="17"/>
  <c r="E11" i="17"/>
  <c r="E12" i="17"/>
  <c r="E10" i="17"/>
  <c r="B9" i="17"/>
  <c r="H9" i="16"/>
  <c r="G11" i="16"/>
  <c r="G12" i="16"/>
  <c r="G13" i="16"/>
  <c r="G10" i="16"/>
  <c r="G9" i="16" s="1"/>
  <c r="E11" i="16"/>
  <c r="E12" i="16"/>
  <c r="E13" i="16"/>
  <c r="E10" i="16"/>
  <c r="E9" i="16" s="1"/>
  <c r="C9" i="16"/>
  <c r="D9" i="16"/>
  <c r="F9" i="16"/>
  <c r="B9" i="16"/>
  <c r="G9" i="15"/>
  <c r="G10" i="15"/>
  <c r="H9" i="14"/>
  <c r="G11" i="14"/>
  <c r="G12" i="14"/>
  <c r="G13" i="14"/>
  <c r="G10" i="14"/>
  <c r="E11" i="14"/>
  <c r="E12" i="14"/>
  <c r="E13" i="14"/>
  <c r="E10" i="14"/>
  <c r="C9" i="14"/>
  <c r="D9" i="14"/>
  <c r="E9" i="14"/>
  <c r="F9" i="14"/>
  <c r="B9" i="14"/>
  <c r="H9" i="13"/>
  <c r="G11" i="13"/>
  <c r="G12" i="13"/>
  <c r="G10" i="13"/>
  <c r="C9" i="13"/>
  <c r="D9" i="13"/>
  <c r="E9" i="13"/>
  <c r="F9" i="13"/>
  <c r="E11" i="13"/>
  <c r="E12" i="13"/>
  <c r="E13" i="13"/>
  <c r="E10" i="13"/>
  <c r="B9" i="13"/>
  <c r="H9" i="19"/>
  <c r="G9" i="19"/>
  <c r="G11" i="19"/>
  <c r="G12" i="19"/>
  <c r="G13" i="19"/>
  <c r="G10" i="19"/>
  <c r="E11" i="19"/>
  <c r="E12" i="19"/>
  <c r="E13" i="19"/>
  <c r="E10" i="19"/>
  <c r="E9" i="19" s="1"/>
  <c r="C9" i="19"/>
  <c r="D9" i="19"/>
  <c r="F9" i="19"/>
  <c r="B9" i="19"/>
  <c r="H9" i="12"/>
  <c r="G9" i="12"/>
  <c r="G11" i="12"/>
  <c r="G12" i="12"/>
  <c r="G13" i="12"/>
  <c r="G10" i="12"/>
  <c r="E11" i="12"/>
  <c r="E12" i="12"/>
  <c r="E13" i="12"/>
  <c r="E10" i="12"/>
  <c r="C9" i="12"/>
  <c r="D9" i="12"/>
  <c r="E9" i="12"/>
  <c r="F9" i="12"/>
  <c r="B9" i="12"/>
  <c r="H9" i="11"/>
  <c r="G11" i="11"/>
  <c r="G12" i="11"/>
  <c r="G13" i="11"/>
  <c r="G10" i="11"/>
  <c r="E11" i="11"/>
  <c r="E12" i="11"/>
  <c r="E9" i="11" s="1"/>
  <c r="E13" i="11"/>
  <c r="E10" i="11"/>
  <c r="C9" i="11"/>
  <c r="D9" i="11"/>
  <c r="F9" i="11"/>
  <c r="B9" i="11"/>
  <c r="E9" i="26" l="1"/>
  <c r="G9" i="14"/>
  <c r="G9" i="13"/>
  <c r="G9" i="11"/>
  <c r="G11" i="10"/>
  <c r="G12" i="10"/>
  <c r="G13" i="10"/>
  <c r="G9" i="10" s="1"/>
  <c r="G10" i="10"/>
  <c r="E11" i="10"/>
  <c r="E12" i="10"/>
  <c r="E13" i="10"/>
  <c r="E10" i="10"/>
  <c r="C9" i="10"/>
  <c r="D9" i="10"/>
  <c r="E9" i="10"/>
  <c r="F9" i="10"/>
  <c r="B9" i="10"/>
  <c r="H9" i="9"/>
  <c r="G11" i="9"/>
  <c r="G12" i="9"/>
  <c r="G13" i="9"/>
  <c r="G10" i="9"/>
  <c r="E11" i="9"/>
  <c r="E12" i="9"/>
  <c r="E13" i="9"/>
  <c r="E10" i="9"/>
  <c r="C9" i="9"/>
  <c r="D9" i="9"/>
  <c r="E9" i="9"/>
  <c r="F9" i="9"/>
  <c r="B9" i="9"/>
  <c r="F11" i="29"/>
  <c r="E11" i="29"/>
  <c r="D11" i="29"/>
  <c r="C11" i="29"/>
  <c r="B11" i="29"/>
  <c r="F6" i="29"/>
  <c r="E6" i="29"/>
  <c r="D6" i="29"/>
  <c r="C6" i="29"/>
  <c r="B6" i="29"/>
  <c r="F13" i="28"/>
  <c r="E13" i="28"/>
  <c r="D13" i="28"/>
  <c r="C13" i="28"/>
  <c r="B13" i="28"/>
  <c r="F6" i="28"/>
  <c r="E6" i="28"/>
  <c r="D6" i="28"/>
  <c r="C6" i="28"/>
  <c r="B6" i="28"/>
  <c r="G9" i="9" l="1"/>
</calcChain>
</file>

<file path=xl/sharedStrings.xml><?xml version="1.0" encoding="utf-8"?>
<sst xmlns="http://schemas.openxmlformats.org/spreadsheetml/2006/main" count="436" uniqueCount="122">
  <si>
    <t>พืช/แมลง</t>
  </si>
  <si>
    <t>จำนวนครัวเรือนเกษตรกร</t>
  </si>
  <si>
    <t>เนื้อที่ปลูก (ไร่)</t>
  </si>
  <si>
    <t>เนื้อที่เสียหาย (ไร่)</t>
  </si>
  <si>
    <t>เนื้อที่เก็บเกี่ยวผลผลิต (ไร่)</t>
  </si>
  <si>
    <t>ผลผลิตที่เก็บเกี่ยวได้ (กิโลกรัม)</t>
  </si>
  <si>
    <t>ผลผลิตเฉลี่ย (กิโลกรัม)</t>
  </si>
  <si>
    <t>01 . ข้าว</t>
  </si>
  <si>
    <t>ข้าวนาปี</t>
  </si>
  <si>
    <t>ข้าวนาปรัง</t>
  </si>
  <si>
    <t>02 . พืชไร่</t>
  </si>
  <si>
    <t>03 . พืชผัก</t>
  </si>
  <si>
    <t>06 . ไม้ดอก</t>
  </si>
  <si>
    <t>04 . ไม้ผล</t>
  </si>
  <si>
    <t>05 . ไม้ยืนต้น</t>
  </si>
  <si>
    <t>ราคาที่เกษตรกรขายได้เฉลี่ย (บ./ก.ก.)</t>
  </si>
  <si>
    <r>
      <t xml:space="preserve">สถิติทางการเกษตร </t>
    </r>
    <r>
      <rPr>
        <b/>
        <sz val="18"/>
        <color rgb="FF0688DC"/>
        <rFont val="TH SarabunPSK"/>
        <family val="2"/>
      </rPr>
      <t xml:space="preserve">พืชอายุยาว  </t>
    </r>
    <r>
      <rPr>
        <b/>
        <sz val="18"/>
        <color theme="1"/>
        <rFont val="TH SarabunPSK"/>
        <family val="2"/>
      </rPr>
      <t>จำแนกตามพื้นที่</t>
    </r>
  </si>
  <si>
    <t>สถิติการปลูกพืช</t>
  </si>
  <si>
    <t>กรมส่งเสริมการเกษตร</t>
  </si>
  <si>
    <t>สารบัญ</t>
  </si>
  <si>
    <t>หน้า</t>
  </si>
  <si>
    <t>สถิติทางการเกษตรจำแนกตามพื้นที่</t>
  </si>
  <si>
    <t xml:space="preserve">    รวมพืชอายุสั้น</t>
  </si>
  <si>
    <t xml:space="preserve">    รวมพืชอายุยาว</t>
  </si>
  <si>
    <t>สถิติทางการเกษตรจำแนกตามชิดพืช</t>
  </si>
  <si>
    <t>พื้นที่</t>
  </si>
  <si>
    <t>สว่างวีระวงศ์</t>
  </si>
  <si>
    <t>แก่งโดม</t>
  </si>
  <si>
    <t>ท่าช้าง</t>
  </si>
  <si>
    <t>บุ่งมะแลง</t>
  </si>
  <si>
    <t>สว่าง</t>
  </si>
  <si>
    <t>แหล่งที่มา : สำนักงานเกษตรอำเภอสว่างวีระวงศ์</t>
  </si>
  <si>
    <t>แหล่งที่มา : ระบบสารสนเทศการผลิตทางด้านการเกษตร</t>
  </si>
  <si>
    <t>ปี 2564</t>
  </si>
  <si>
    <t>-</t>
  </si>
  <si>
    <t>แหล่งที่มา :สำนักงานเกษตรอำเภอสว่างวีระวงศ์</t>
  </si>
  <si>
    <t xml:space="preserve"> ชนิด เบญจมาศ</t>
  </si>
  <si>
    <t xml:space="preserve"> อำเภอสว่างวีระวงศ์  จังหวัด อุบลราชธานี</t>
  </si>
  <si>
    <t>สำนักงานเกษตรอำเภอสว่างวีระวงศ์</t>
  </si>
  <si>
    <t xml:space="preserve">      ข้าวนาปี</t>
  </si>
  <si>
    <t xml:space="preserve">      ข้าวนาปรัง</t>
  </si>
  <si>
    <t xml:space="preserve">      มันสำปะหลังโรงงาน</t>
  </si>
  <si>
    <t xml:space="preserve">      หญ้าเลี้ยงสัตว์</t>
  </si>
  <si>
    <t xml:space="preserve">      มันเทศ</t>
  </si>
  <si>
    <t xml:space="preserve">      แตงร้าน</t>
  </si>
  <si>
    <t xml:space="preserve">      ถั่วฝักยาว</t>
  </si>
  <si>
    <t xml:space="preserve">      มะเขือเปราะ</t>
  </si>
  <si>
    <t xml:space="preserve">      แตงโมเนื้อ</t>
  </si>
  <si>
    <t xml:space="preserve">      พริกชี้ฟ้าแดง</t>
  </si>
  <si>
    <t xml:space="preserve">      ทุเรียน</t>
  </si>
  <si>
    <t xml:space="preserve">      มะยงชิด</t>
  </si>
  <si>
    <t xml:space="preserve">      ลำไย</t>
  </si>
  <si>
    <t xml:space="preserve">      พุทรา</t>
  </si>
  <si>
    <t xml:space="preserve">      ยางพารา</t>
  </si>
  <si>
    <t xml:space="preserve">      ปาล์มน้ำมัน</t>
  </si>
  <si>
    <t xml:space="preserve">      มะม่วงหิมพานต์</t>
  </si>
  <si>
    <t xml:space="preserve">      เบญจมาศ</t>
  </si>
  <si>
    <r>
      <t xml:space="preserve">สถิติทางการเกษตร </t>
    </r>
    <r>
      <rPr>
        <b/>
        <sz val="16"/>
        <color rgb="FF0688DC"/>
        <rFont val="TH SarabunPSK"/>
        <family val="2"/>
      </rPr>
      <t xml:space="preserve">พืชอายุสั้น </t>
    </r>
    <r>
      <rPr>
        <b/>
        <sz val="16"/>
        <color theme="1"/>
        <rFont val="TH SarabunPSK"/>
        <family val="2"/>
      </rPr>
      <t xml:space="preserve"> จำแนกตามพื้นที่</t>
    </r>
  </si>
  <si>
    <r>
      <t xml:space="preserve">จังหวัด </t>
    </r>
    <r>
      <rPr>
        <b/>
        <sz val="16"/>
        <color rgb="FF0688DC"/>
        <rFont val="TH SarabunPSK"/>
        <family val="2"/>
      </rPr>
      <t>อุบลราชธานี</t>
    </r>
    <r>
      <rPr>
        <b/>
        <sz val="16"/>
        <color theme="1"/>
        <rFont val="TH SarabunPSK"/>
        <family val="2"/>
      </rPr>
      <t xml:space="preserve">      อำเภอ </t>
    </r>
    <r>
      <rPr>
        <b/>
        <sz val="16"/>
        <color rgb="FF0688DC"/>
        <rFont val="TH SarabunPSK"/>
        <family val="2"/>
      </rPr>
      <t>สว่างวีระวงศ์</t>
    </r>
  </si>
  <si>
    <t xml:space="preserve">  มันสำปะหลังโรงงาน</t>
  </si>
  <si>
    <t xml:space="preserve">  หญ้าเลี้ยงสัตว์</t>
  </si>
  <si>
    <t xml:space="preserve">  มันเทศ</t>
  </si>
  <si>
    <t xml:space="preserve">  แตงร้าน</t>
  </si>
  <si>
    <t xml:space="preserve">  ถั่วฝักยาว</t>
  </si>
  <si>
    <t xml:space="preserve">  มะเขือเปราะ</t>
  </si>
  <si>
    <t xml:space="preserve">  แตงโมเนื้อ</t>
  </si>
  <si>
    <t xml:space="preserve">  พริกชี้ฟ้าแดง</t>
  </si>
  <si>
    <t>เบญจมาศ</t>
  </si>
  <si>
    <t>ทุเรียน</t>
  </si>
  <si>
    <t>มะยงชิด</t>
  </si>
  <si>
    <t>ลำไย</t>
  </si>
  <si>
    <t>พุทรา</t>
  </si>
  <si>
    <t>ยางพารา</t>
  </si>
  <si>
    <t>ปาล์มน้ำมัน</t>
  </si>
  <si>
    <t>มะม่วงหิมพานต์</t>
  </si>
  <si>
    <r>
      <t xml:space="preserve">สถิติทางการเกษตร </t>
    </r>
    <r>
      <rPr>
        <b/>
        <sz val="16"/>
        <color rgb="FF0688DC"/>
        <rFont val="Angsana New"/>
        <family val="1"/>
      </rPr>
      <t xml:space="preserve">พืชอายุยาว </t>
    </r>
    <r>
      <rPr>
        <b/>
        <sz val="16"/>
        <rFont val="Angsana New"/>
        <family val="1"/>
      </rPr>
      <t xml:space="preserve"> </t>
    </r>
    <r>
      <rPr>
        <b/>
        <sz val="16"/>
        <color theme="1"/>
        <rFont val="Angsana New"/>
        <family val="1"/>
      </rPr>
      <t xml:space="preserve">จำแนกตามพืช </t>
    </r>
  </si>
  <si>
    <r>
      <t xml:space="preserve">ชนิด </t>
    </r>
    <r>
      <rPr>
        <b/>
        <sz val="18"/>
        <color rgb="FF0688DC"/>
        <rFont val="Angsana New"/>
        <family val="1"/>
      </rPr>
      <t>ทุเรียน</t>
    </r>
  </si>
  <si>
    <t xml:space="preserve">     อำเภอสว่างวีระวงศ์ จังหวัดอุบลราชธานี</t>
  </si>
  <si>
    <t>พื้นที่/แมลง</t>
  </si>
  <si>
    <t>เนื้อที่ให้ผล</t>
  </si>
  <si>
    <t>เนื้อที่ยังไม่ให้ผล</t>
  </si>
  <si>
    <t>รวมเนื้อที่ปลูก</t>
  </si>
  <si>
    <t>ผลผลิตเฉลี่ย (กิโลกรัม/ไร่)</t>
  </si>
  <si>
    <t xml:space="preserve">       สว่าง</t>
  </si>
  <si>
    <t>ชนิด มะยงชิด</t>
  </si>
  <si>
    <r>
      <t xml:space="preserve">ช่วงเวลา เดือน </t>
    </r>
    <r>
      <rPr>
        <sz val="16"/>
        <color rgb="FF0688DC"/>
        <rFont val="Angsana New"/>
        <family val="1"/>
      </rPr>
      <t>มกราคม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2564</t>
    </r>
    <r>
      <rPr>
        <sz val="16"/>
        <color theme="1"/>
        <rFont val="Angsana New"/>
        <family val="1"/>
      </rPr>
      <t xml:space="preserve"> ถึงเดือน </t>
    </r>
    <r>
      <rPr>
        <sz val="16"/>
        <color rgb="FF0688DC"/>
        <rFont val="Angsana New"/>
        <family val="1"/>
      </rPr>
      <t>ธันวาคม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2564</t>
    </r>
  </si>
  <si>
    <t>ชนิด ลำไย</t>
  </si>
  <si>
    <t>ชนิด ยางพารา</t>
  </si>
  <si>
    <t>ชนิด มะม่วงหิมพานต์</t>
  </si>
  <si>
    <t>ชนิด ปาล์มน้ำมัน</t>
  </si>
  <si>
    <t>ราคาที่เกษตรกรขายได้เฉลี่ย (บาท/ก.ก.)</t>
  </si>
  <si>
    <t>ชนิด พุทรา</t>
  </si>
  <si>
    <r>
      <t xml:space="preserve">สถิติทางการเกษตร </t>
    </r>
    <r>
      <rPr>
        <sz val="16"/>
        <color rgb="FF0688DC"/>
        <rFont val="Angsana New"/>
        <family val="1"/>
      </rPr>
      <t>พืชอายุสั้น จำแนกตามพืช</t>
    </r>
  </si>
  <si>
    <r>
      <t xml:space="preserve">จังหวัด </t>
    </r>
    <r>
      <rPr>
        <sz val="16"/>
        <color rgb="FF0688DC"/>
        <rFont val="Angsana New"/>
        <family val="1"/>
      </rPr>
      <t>อุบลราชธานี</t>
    </r>
    <r>
      <rPr>
        <sz val="16"/>
        <color theme="1"/>
        <rFont val="Angsana New"/>
        <family val="1"/>
      </rPr>
      <t xml:space="preserve"> อำเภอ </t>
    </r>
    <r>
      <rPr>
        <sz val="16"/>
        <color rgb="FF0688DC"/>
        <rFont val="Angsana New"/>
        <family val="1"/>
      </rPr>
      <t>สว่างวีระวงศ์</t>
    </r>
  </si>
  <si>
    <t>เนื้อที่ปลูก(ไร่)</t>
  </si>
  <si>
    <t>เนื้อที่เสียหาย(ไร่)</t>
  </si>
  <si>
    <t>เนื้อที่เก็บเกี่ยวผลผลิต(ไร่)</t>
  </si>
  <si>
    <t>ผลผลิตที่เก็บเกี่ยวได้(กิโลกรัม)</t>
  </si>
  <si>
    <t>ผลผลิตเฉลี่ย(กิโลกรัม/ไร่)</t>
  </si>
  <si>
    <t>ราคาที่เกษตรกรขายได้เฉลี่ย(บาท/กิโลกรัม)</t>
  </si>
  <si>
    <r>
      <t xml:space="preserve"> ชนิด </t>
    </r>
    <r>
      <rPr>
        <sz val="16"/>
        <color rgb="FF0688DC"/>
        <rFont val="Angsana New"/>
        <family val="1"/>
      </rPr>
      <t>มันเทศ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</si>
  <si>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กะหล่ำปลี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</si>
  <si>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พริกชี้ฟ้าแดง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</si>
  <si>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มะเขือเทศบริโภคสด</t>
    </r>
    <r>
      <rPr>
        <sz val="10"/>
        <color theme="1"/>
        <rFont val="Tahoma"/>
        <family val="2"/>
        <scheme val="minor"/>
      </rPr>
      <t/>
    </r>
  </si>
  <si>
    <r>
      <t xml:space="preserve"> ชนิด </t>
    </r>
    <r>
      <rPr>
        <sz val="16"/>
        <color rgb="FF0688DC"/>
        <rFont val="Angsana New"/>
        <family val="1"/>
      </rPr>
      <t>แตงโมเนื้อ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</si>
  <si>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มะเขือเปราะ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</si>
  <si>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ถั่วฝักยาว</t>
    </r>
    <r>
      <rPr>
        <sz val="10"/>
        <color theme="1"/>
        <rFont val="Tahoma"/>
        <family val="2"/>
        <scheme val="minor"/>
      </rPr>
      <t/>
    </r>
  </si>
  <si>
    <r>
      <t xml:space="preserve"> ชนิด </t>
    </r>
    <r>
      <rPr>
        <sz val="16"/>
        <color rgb="FF0688DC"/>
        <rFont val="Angsana New"/>
        <family val="1"/>
      </rPr>
      <t>แตงร้าน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</si>
  <si>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หญ้าเลี้ยงสัตว์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</si>
  <si>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มันสำปะหลังโรงงาน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</si>
  <si>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ข้าวนาปรัง</t>
    </r>
    <r>
      <rPr>
        <sz val="16"/>
        <color theme="1"/>
        <rFont val="Angsana New"/>
        <family val="1"/>
      </rPr>
      <t xml:space="preserve"> </t>
    </r>
  </si>
  <si>
    <r>
      <t xml:space="preserve"> ชนิด </t>
    </r>
    <r>
      <rPr>
        <sz val="16"/>
        <color rgb="FF0688DC"/>
        <rFont val="Angsana New"/>
        <family val="1"/>
      </rPr>
      <t>ข้าวนาปี</t>
    </r>
    <r>
      <rPr>
        <sz val="16"/>
        <color theme="1"/>
        <rFont val="Angsana New"/>
        <family val="1"/>
      </rPr>
      <t xml:space="preserve"> </t>
    </r>
  </si>
  <si>
    <t xml:space="preserve">  กะหล่ำปลี</t>
  </si>
  <si>
    <t xml:space="preserve">  มะเขือเทศบริโภคสด</t>
  </si>
  <si>
    <t xml:space="preserve">      มะขือเทศบริโภคสด</t>
  </si>
  <si>
    <t xml:space="preserve">      กะหล่ำปลี</t>
  </si>
  <si>
    <r>
      <t xml:space="preserve">ปี พ.ศ. </t>
    </r>
    <r>
      <rPr>
        <b/>
        <sz val="36"/>
        <color rgb="FF0688DC"/>
        <rFont val="TH SarabunPSK"/>
        <family val="2"/>
      </rPr>
      <t>2566</t>
    </r>
  </si>
  <si>
    <r>
      <t xml:space="preserve">ปี พ.ศ. </t>
    </r>
    <r>
      <rPr>
        <b/>
        <sz val="16"/>
        <color rgb="FF0688DC"/>
        <rFont val="TH SarabunPSK"/>
        <family val="2"/>
      </rPr>
      <t>2566</t>
    </r>
  </si>
  <si>
    <t>ปีเพาะปลูก 2566/67</t>
  </si>
  <si>
    <t>ปีเพาะปลูก 2565/66</t>
  </si>
  <si>
    <t>ปี 2566</t>
  </si>
  <si>
    <r>
      <t xml:space="preserve">ช่วงเวลา เดือน </t>
    </r>
    <r>
      <rPr>
        <sz val="16"/>
        <color rgb="FF0688DC"/>
        <rFont val="Angsana New"/>
        <family val="1"/>
      </rPr>
      <t>มกราคม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2566</t>
    </r>
    <r>
      <rPr>
        <sz val="16"/>
        <color theme="1"/>
        <rFont val="Angsana New"/>
        <family val="1"/>
      </rPr>
      <t xml:space="preserve"> ถึงเดือน </t>
    </r>
    <r>
      <rPr>
        <sz val="16"/>
        <color rgb="FF0688DC"/>
        <rFont val="Angsana New"/>
        <family val="1"/>
      </rPr>
      <t>ธันวาคม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</si>
</sst>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688DC"/>
      <name val="TH SarabunPSK"/>
      <family val="2"/>
    </font>
    <font>
      <b/>
      <sz val="18"/>
      <color theme="1"/>
      <name val="TH SarabunPSK"/>
      <family val="2"/>
    </font>
    <font>
      <b/>
      <sz val="18"/>
      <color rgb="FF0688DC"/>
      <name val="TH SarabunPSK"/>
      <family val="2"/>
    </font>
    <font>
      <sz val="24"/>
      <color theme="1"/>
      <name val="TH SarabunPSK"/>
      <family val="2"/>
    </font>
    <font>
      <b/>
      <sz val="36"/>
      <color theme="1"/>
      <name val="TH SarabunPSK"/>
      <family val="2"/>
    </font>
    <font>
      <b/>
      <sz val="28"/>
      <name val="TH SarabunPSK"/>
      <family val="2"/>
    </font>
    <font>
      <b/>
      <sz val="36"/>
      <name val="TH SarabunPSK"/>
      <family val="2"/>
    </font>
    <font>
      <b/>
      <sz val="36"/>
      <color rgb="FF0688DC"/>
      <name val="TH SarabunPSK"/>
      <family val="2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Angsana New"/>
      <family val="1"/>
    </font>
    <font>
      <b/>
      <sz val="16"/>
      <color rgb="FF0688DC"/>
      <name val="Angsana New"/>
      <family val="1"/>
    </font>
    <font>
      <b/>
      <sz val="16"/>
      <name val="Angsana New"/>
      <family val="1"/>
    </font>
    <font>
      <b/>
      <sz val="18"/>
      <color theme="1"/>
      <name val="Angsana New"/>
      <family val="1"/>
    </font>
    <font>
      <b/>
      <sz val="18"/>
      <color rgb="FF0688DC"/>
      <name val="Angsana New"/>
      <family val="1"/>
    </font>
    <font>
      <sz val="16"/>
      <color theme="1"/>
      <name val="Angsana New"/>
      <family val="1"/>
    </font>
    <font>
      <sz val="16"/>
      <color rgb="FF0688DC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0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7">
    <xf numFmtId="0" fontId="0" fillId="0" borderId="0" xfId="0"/>
    <xf numFmtId="0" fontId="21" fillId="33" borderId="10" xfId="0" applyFont="1" applyFill="1" applyBorder="1" applyAlignment="1">
      <alignment wrapText="1"/>
    </xf>
    <xf numFmtId="0" fontId="20" fillId="0" borderId="10" xfId="0" applyFont="1" applyBorder="1" applyAlignment="1">
      <alignment horizontal="left" wrapText="1" indent="1"/>
    </xf>
    <xf numFmtId="187" fontId="22" fillId="33" borderId="10" xfId="1" applyNumberFormat="1" applyFont="1" applyFill="1" applyBorder="1" applyAlignment="1">
      <alignment horizontal="right" wrapText="1"/>
    </xf>
    <xf numFmtId="187" fontId="19" fillId="0" borderId="10" xfId="1" applyNumberFormat="1" applyFont="1" applyBorder="1" applyAlignment="1">
      <alignment horizontal="right" wrapText="1"/>
    </xf>
    <xf numFmtId="43" fontId="22" fillId="33" borderId="10" xfId="1" applyNumberFormat="1" applyFont="1" applyFill="1" applyBorder="1" applyAlignment="1">
      <alignment horizontal="right" wrapText="1"/>
    </xf>
    <xf numFmtId="43" fontId="19" fillId="0" borderId="10" xfId="1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/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34" fillId="0" borderId="0" xfId="0" applyFont="1"/>
    <xf numFmtId="0" fontId="23" fillId="0" borderId="0" xfId="0" applyFont="1"/>
    <xf numFmtId="0" fontId="19" fillId="0" borderId="0" xfId="0" applyFont="1"/>
    <xf numFmtId="0" fontId="19" fillId="0" borderId="0" xfId="0" applyFont="1"/>
    <xf numFmtId="0" fontId="0" fillId="0" borderId="0" xfId="0"/>
    <xf numFmtId="0" fontId="23" fillId="0" borderId="10" xfId="0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5" fillId="33" borderId="10" xfId="0" applyFont="1" applyFill="1" applyBorder="1" applyAlignment="1">
      <alignment wrapText="1"/>
    </xf>
    <xf numFmtId="3" fontId="35" fillId="33" borderId="10" xfId="0" applyNumberFormat="1" applyFont="1" applyFill="1" applyBorder="1" applyAlignment="1">
      <alignment horizontal="right" wrapText="1"/>
    </xf>
    <xf numFmtId="4" fontId="35" fillId="33" borderId="10" xfId="0" applyNumberFormat="1" applyFont="1" applyFill="1" applyBorder="1" applyAlignment="1">
      <alignment horizontal="right" wrapText="1"/>
    </xf>
    <xf numFmtId="0" fontId="23" fillId="0" borderId="10" xfId="0" applyFont="1" applyBorder="1" applyAlignment="1">
      <alignment horizontal="left" wrapText="1" indent="1"/>
    </xf>
    <xf numFmtId="3" fontId="34" fillId="0" borderId="10" xfId="0" applyNumberFormat="1" applyFont="1" applyBorder="1" applyAlignment="1">
      <alignment horizontal="right" wrapText="1"/>
    </xf>
    <xf numFmtId="187" fontId="34" fillId="0" borderId="10" xfId="1" applyNumberFormat="1" applyFont="1" applyBorder="1" applyAlignment="1">
      <alignment horizontal="right" wrapText="1"/>
    </xf>
    <xf numFmtId="43" fontId="34" fillId="0" borderId="10" xfId="1" applyNumberFormat="1" applyFont="1" applyBorder="1" applyAlignment="1">
      <alignment horizontal="right" wrapText="1"/>
    </xf>
    <xf numFmtId="0" fontId="34" fillId="0" borderId="10" xfId="0" applyFont="1" applyBorder="1" applyAlignment="1">
      <alignment horizontal="right" wrapText="1"/>
    </xf>
    <xf numFmtId="0" fontId="35" fillId="33" borderId="10" xfId="0" applyFont="1" applyFill="1" applyBorder="1" applyAlignment="1">
      <alignment horizontal="right" wrapText="1"/>
    </xf>
    <xf numFmtId="187" fontId="35" fillId="33" borderId="10" xfId="1" applyNumberFormat="1" applyFont="1" applyFill="1" applyBorder="1" applyAlignment="1">
      <alignment horizontal="right" wrapText="1"/>
    </xf>
    <xf numFmtId="0" fontId="23" fillId="0" borderId="14" xfId="0" applyFont="1" applyBorder="1" applyAlignment="1"/>
    <xf numFmtId="0" fontId="34" fillId="0" borderId="15" xfId="0" applyFont="1" applyBorder="1" applyAlignment="1">
      <alignment horizontal="right" wrapText="1"/>
    </xf>
    <xf numFmtId="0" fontId="23" fillId="0" borderId="14" xfId="0" applyFont="1" applyBorder="1" applyAlignment="1">
      <alignment horizontal="left"/>
    </xf>
    <xf numFmtId="0" fontId="23" fillId="0" borderId="14" xfId="0" applyFont="1" applyBorder="1"/>
    <xf numFmtId="0" fontId="35" fillId="33" borderId="11" xfId="0" applyFont="1" applyFill="1" applyBorder="1" applyAlignment="1">
      <alignment wrapText="1"/>
    </xf>
    <xf numFmtId="43" fontId="35" fillId="33" borderId="10" xfId="1" applyNumberFormat="1" applyFont="1" applyFill="1" applyBorder="1" applyAlignment="1">
      <alignment horizontal="right" wrapText="1"/>
    </xf>
    <xf numFmtId="187" fontId="34" fillId="0" borderId="11" xfId="1" applyNumberFormat="1" applyFont="1" applyBorder="1" applyAlignment="1">
      <alignment horizontal="right" wrapText="1"/>
    </xf>
    <xf numFmtId="188" fontId="34" fillId="0" borderId="16" xfId="1" applyNumberFormat="1" applyFont="1" applyBorder="1" applyAlignment="1">
      <alignment horizontal="right" wrapText="1"/>
    </xf>
    <xf numFmtId="187" fontId="34" fillId="0" borderId="14" xfId="1" applyNumberFormat="1" applyFont="1" applyBorder="1" applyAlignment="1">
      <alignment horizontal="right" wrapText="1"/>
    </xf>
    <xf numFmtId="188" fontId="34" fillId="0" borderId="15" xfId="1" applyNumberFormat="1" applyFont="1" applyBorder="1" applyAlignment="1">
      <alignment horizontal="right" wrapText="1"/>
    </xf>
    <xf numFmtId="187" fontId="34" fillId="0" borderId="13" xfId="1" applyNumberFormat="1" applyFont="1" applyBorder="1" applyAlignment="1">
      <alignment horizontal="right" wrapText="1"/>
    </xf>
    <xf numFmtId="0" fontId="35" fillId="33" borderId="14" xfId="0" applyFont="1" applyFill="1" applyBorder="1" applyAlignment="1">
      <alignment wrapText="1"/>
    </xf>
    <xf numFmtId="0" fontId="35" fillId="33" borderId="15" xfId="0" applyFont="1" applyFill="1" applyBorder="1" applyAlignment="1">
      <alignment horizontal="right" wrapText="1"/>
    </xf>
    <xf numFmtId="0" fontId="23" fillId="0" borderId="13" xfId="0" applyFont="1" applyBorder="1" applyAlignment="1">
      <alignment horizontal="left" wrapText="1" indent="1"/>
    </xf>
    <xf numFmtId="0" fontId="20" fillId="0" borderId="11" xfId="0" applyFont="1" applyBorder="1" applyAlignment="1">
      <alignment horizontal="left" wrapText="1" indent="1"/>
    </xf>
    <xf numFmtId="187" fontId="19" fillId="0" borderId="11" xfId="1" applyNumberFormat="1" applyFont="1" applyBorder="1" applyAlignment="1">
      <alignment horizontal="right" wrapText="1"/>
    </xf>
    <xf numFmtId="43" fontId="19" fillId="0" borderId="11" xfId="1" applyNumberFormat="1" applyFont="1" applyBorder="1" applyAlignment="1">
      <alignment horizontal="right" wrapText="1"/>
    </xf>
    <xf numFmtId="0" fontId="20" fillId="0" borderId="14" xfId="0" applyFont="1" applyBorder="1" applyAlignment="1">
      <alignment horizontal="left" wrapText="1" indent="1"/>
    </xf>
    <xf numFmtId="187" fontId="19" fillId="0" borderId="14" xfId="1" applyNumberFormat="1" applyFont="1" applyBorder="1" applyAlignment="1">
      <alignment horizontal="right" wrapText="1"/>
    </xf>
    <xf numFmtId="43" fontId="19" fillId="0" borderId="14" xfId="1" applyNumberFormat="1" applyFont="1" applyBorder="1" applyAlignment="1">
      <alignment horizontal="right" wrapText="1"/>
    </xf>
    <xf numFmtId="0" fontId="44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left" wrapText="1" indent="1"/>
    </xf>
    <xf numFmtId="3" fontId="44" fillId="0" borderId="10" xfId="0" applyNumberFormat="1" applyFont="1" applyBorder="1" applyAlignment="1">
      <alignment horizontal="right" wrapText="1"/>
    </xf>
    <xf numFmtId="0" fontId="43" fillId="0" borderId="17" xfId="0" applyFont="1" applyBorder="1" applyAlignment="1">
      <alignment horizontal="left" wrapText="1" indent="2"/>
    </xf>
    <xf numFmtId="3" fontId="43" fillId="0" borderId="17" xfId="0" applyNumberFormat="1" applyFont="1" applyBorder="1" applyAlignment="1">
      <alignment horizontal="right" wrapText="1"/>
    </xf>
    <xf numFmtId="43" fontId="43" fillId="0" borderId="17" xfId="1" applyFont="1" applyBorder="1" applyAlignment="1">
      <alignment horizontal="right" wrapText="1"/>
    </xf>
    <xf numFmtId="0" fontId="43" fillId="0" borderId="0" xfId="0" applyFont="1"/>
    <xf numFmtId="0" fontId="43" fillId="0" borderId="14" xfId="0" applyFont="1" applyBorder="1"/>
    <xf numFmtId="0" fontId="44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left" wrapText="1" indent="1"/>
    </xf>
    <xf numFmtId="3" fontId="44" fillId="0" borderId="14" xfId="0" applyNumberFormat="1" applyFont="1" applyBorder="1" applyAlignment="1">
      <alignment horizontal="right" wrapText="1"/>
    </xf>
    <xf numFmtId="0" fontId="43" fillId="0" borderId="14" xfId="0" applyFont="1" applyBorder="1" applyAlignment="1">
      <alignment horizontal="left" wrapText="1" indent="2"/>
    </xf>
    <xf numFmtId="3" fontId="43" fillId="0" borderId="14" xfId="0" applyNumberFormat="1" applyFont="1" applyBorder="1" applyAlignment="1">
      <alignment horizontal="right" wrapText="1"/>
    </xf>
    <xf numFmtId="43" fontId="43" fillId="0" borderId="14" xfId="1" applyFont="1" applyBorder="1" applyAlignment="1">
      <alignment horizontal="right" wrapText="1"/>
    </xf>
    <xf numFmtId="4" fontId="44" fillId="0" borderId="14" xfId="0" applyNumberFormat="1" applyFont="1" applyBorder="1" applyAlignment="1">
      <alignment horizontal="right" wrapText="1"/>
    </xf>
    <xf numFmtId="0" fontId="44" fillId="0" borderId="11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vertical="top" wrapText="1"/>
    </xf>
    <xf numFmtId="0" fontId="44" fillId="0" borderId="0" xfId="0" applyFont="1"/>
    <xf numFmtId="0" fontId="44" fillId="0" borderId="11" xfId="0" applyFont="1" applyBorder="1" applyAlignment="1">
      <alignment horizontal="left" wrapText="1" indent="1"/>
    </xf>
    <xf numFmtId="3" fontId="44" fillId="0" borderId="11" xfId="0" applyNumberFormat="1" applyFont="1" applyBorder="1" applyAlignment="1">
      <alignment horizontal="right" wrapText="1"/>
    </xf>
    <xf numFmtId="4" fontId="44" fillId="0" borderId="11" xfId="0" applyNumberFormat="1" applyFont="1" applyBorder="1" applyAlignment="1">
      <alignment horizontal="right" wrapText="1"/>
    </xf>
    <xf numFmtId="0" fontId="44" fillId="0" borderId="10" xfId="0" applyFont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41" fillId="0" borderId="0" xfId="0" applyFont="1"/>
    <xf numFmtId="0" fontId="41" fillId="0" borderId="10" xfId="0" applyFont="1" applyBorder="1" applyAlignment="1">
      <alignment wrapText="1"/>
    </xf>
    <xf numFmtId="0" fontId="41" fillId="0" borderId="10" xfId="0" applyFont="1" applyBorder="1" applyAlignment="1">
      <alignment horizontal="right" wrapText="1"/>
    </xf>
    <xf numFmtId="2" fontId="41" fillId="0" borderId="10" xfId="0" applyNumberFormat="1" applyFont="1" applyBorder="1" applyAlignment="1">
      <alignment horizontal="right" wrapText="1"/>
    </xf>
    <xf numFmtId="0" fontId="41" fillId="0" borderId="10" xfId="0" applyFont="1" applyBorder="1" applyAlignment="1">
      <alignment horizontal="left" wrapText="1" indent="1"/>
    </xf>
    <xf numFmtId="4" fontId="41" fillId="0" borderId="10" xfId="0" applyNumberFormat="1" applyFont="1" applyBorder="1" applyAlignment="1">
      <alignment horizontal="right" wrapText="1"/>
    </xf>
    <xf numFmtId="43" fontId="41" fillId="0" borderId="10" xfId="1" applyFont="1" applyBorder="1" applyAlignment="1">
      <alignment horizontal="right" wrapText="1"/>
    </xf>
    <xf numFmtId="3" fontId="41" fillId="0" borderId="10" xfId="0" applyNumberFormat="1" applyFont="1" applyBorder="1" applyAlignment="1">
      <alignment horizontal="right" wrapText="1"/>
    </xf>
    <xf numFmtId="188" fontId="34" fillId="0" borderId="10" xfId="1" applyNumberFormat="1" applyFont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34" fillId="0" borderId="0" xfId="0" applyFont="1" applyAlignment="1">
      <alignment horizontal="right"/>
    </xf>
    <xf numFmtId="0" fontId="3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19" fillId="0" borderId="0" xfId="0" applyFont="1" applyAlignment="1">
      <alignment horizontal="right"/>
    </xf>
    <xf numFmtId="0" fontId="19" fillId="0" borderId="0" xfId="0" applyFont="1"/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/>
    </xf>
    <xf numFmtId="0" fontId="41" fillId="0" borderId="11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13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9" fillId="0" borderId="0" xfId="0" applyFont="1"/>
    <xf numFmtId="0" fontId="43" fillId="0" borderId="0" xfId="0" applyFont="1" applyAlignment="1">
      <alignment horizontal="right"/>
    </xf>
    <xf numFmtId="0" fontId="43" fillId="0" borderId="0" xfId="0" applyFont="1"/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เครื่องหมาย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6"/>
  <sheetViews>
    <sheetView showGridLines="0" tabSelected="1" zoomScale="50" zoomScaleNormal="50" workbookViewId="0">
      <selection activeCell="L13" sqref="L13"/>
    </sheetView>
  </sheetViews>
  <sheetFormatPr defaultRowHeight="36" x14ac:dyDescent="0.8"/>
  <cols>
    <col min="1" max="1" width="17.5" style="9" customWidth="1"/>
    <col min="2" max="2" width="8.25" style="9" customWidth="1"/>
    <col min="3" max="3" width="9.75" style="9" customWidth="1"/>
    <col min="4" max="4" width="9.375" style="9" customWidth="1"/>
    <col min="5" max="5" width="10.375" style="9" customWidth="1"/>
    <col min="6" max="6" width="14" style="9" bestFit="1" customWidth="1"/>
    <col min="7" max="7" width="9" style="9"/>
    <col min="8" max="8" width="9.625" style="9" bestFit="1" customWidth="1"/>
    <col min="9" max="16384" width="9" style="9"/>
  </cols>
  <sheetData>
    <row r="5" spans="1:8" ht="54" x14ac:dyDescent="1.2">
      <c r="A5" s="88" t="s">
        <v>17</v>
      </c>
      <c r="B5" s="89"/>
      <c r="C5" s="89"/>
      <c r="D5" s="89"/>
      <c r="E5" s="89"/>
      <c r="F5" s="89"/>
      <c r="G5" s="89"/>
      <c r="H5" s="89"/>
    </row>
    <row r="6" spans="1:8" ht="21.75" customHeight="1" x14ac:dyDescent="1.2">
      <c r="A6" s="10"/>
      <c r="B6" s="11"/>
      <c r="C6" s="11"/>
      <c r="D6" s="11"/>
      <c r="E6" s="11"/>
      <c r="F6" s="11"/>
      <c r="G6" s="11"/>
      <c r="H6" s="11"/>
    </row>
    <row r="7" spans="1:8" ht="42" x14ac:dyDescent="0.95">
      <c r="A7" s="91" t="s">
        <v>37</v>
      </c>
      <c r="B7" s="92"/>
      <c r="C7" s="92"/>
      <c r="D7" s="92"/>
      <c r="E7" s="92"/>
      <c r="F7" s="92"/>
      <c r="G7" s="92"/>
      <c r="H7" s="92"/>
    </row>
    <row r="8" spans="1:8" ht="24" customHeight="1" x14ac:dyDescent="1.2">
      <c r="A8" s="12"/>
      <c r="B8" s="13"/>
      <c r="C8" s="13"/>
      <c r="D8" s="13"/>
      <c r="E8" s="13"/>
      <c r="F8" s="13"/>
      <c r="G8" s="13"/>
      <c r="H8" s="13"/>
    </row>
    <row r="9" spans="1:8" ht="54" x14ac:dyDescent="1.2">
      <c r="A9" s="88" t="s">
        <v>116</v>
      </c>
      <c r="B9" s="89"/>
      <c r="C9" s="89"/>
      <c r="D9" s="89"/>
      <c r="E9" s="89"/>
      <c r="F9" s="89"/>
      <c r="G9" s="89"/>
      <c r="H9" s="89"/>
    </row>
    <row r="10" spans="1:8" x14ac:dyDescent="0.8">
      <c r="A10" s="14"/>
      <c r="B10" s="15"/>
      <c r="C10" s="15"/>
      <c r="D10" s="15"/>
      <c r="E10" s="15"/>
      <c r="F10" s="15"/>
      <c r="G10" s="15"/>
      <c r="H10" s="15"/>
    </row>
    <row r="11" spans="1:8" x14ac:dyDescent="0.8">
      <c r="A11" s="14"/>
      <c r="B11" s="15"/>
      <c r="C11" s="15"/>
      <c r="D11" s="15"/>
      <c r="E11" s="15"/>
      <c r="F11" s="15"/>
      <c r="G11" s="15"/>
      <c r="H11" s="15"/>
    </row>
    <row r="12" spans="1:8" x14ac:dyDescent="0.8">
      <c r="A12" s="14"/>
      <c r="B12" s="15"/>
      <c r="C12" s="15"/>
      <c r="D12" s="15"/>
      <c r="E12" s="15"/>
      <c r="F12" s="15"/>
      <c r="G12" s="15"/>
      <c r="H12" s="15"/>
    </row>
    <row r="13" spans="1:8" x14ac:dyDescent="0.8">
      <c r="A13" s="14"/>
      <c r="B13" s="15"/>
      <c r="C13" s="15"/>
      <c r="D13" s="15"/>
      <c r="E13" s="15"/>
      <c r="F13" s="15"/>
      <c r="G13" s="15"/>
      <c r="H13" s="15"/>
    </row>
    <row r="14" spans="1:8" x14ac:dyDescent="0.8">
      <c r="A14" s="14"/>
      <c r="B14" s="15"/>
      <c r="C14" s="15"/>
      <c r="D14" s="15"/>
      <c r="E14" s="15"/>
      <c r="F14" s="15"/>
      <c r="G14" s="15"/>
      <c r="H14" s="15"/>
    </row>
    <row r="15" spans="1:8" x14ac:dyDescent="0.8">
      <c r="A15" s="90" t="s">
        <v>38</v>
      </c>
      <c r="B15" s="90"/>
      <c r="C15" s="90"/>
      <c r="D15" s="90"/>
      <c r="E15" s="90"/>
      <c r="F15" s="90"/>
      <c r="G15" s="90"/>
      <c r="H15" s="90"/>
    </row>
    <row r="16" spans="1:8" x14ac:dyDescent="0.8">
      <c r="A16" s="90" t="s">
        <v>18</v>
      </c>
      <c r="B16" s="90"/>
      <c r="C16" s="90"/>
      <c r="D16" s="90"/>
      <c r="E16" s="90"/>
      <c r="F16" s="90"/>
      <c r="G16" s="90"/>
      <c r="H16" s="90"/>
    </row>
  </sheetData>
  <mergeCells count="5">
    <mergeCell ref="A9:H9"/>
    <mergeCell ref="A15:H15"/>
    <mergeCell ref="A16:H16"/>
    <mergeCell ref="A5:H5"/>
    <mergeCell ref="A7:H7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J7" sqref="J7"/>
    </sheetView>
  </sheetViews>
  <sheetFormatPr defaultRowHeight="23.25" x14ac:dyDescent="0.5"/>
  <cols>
    <col min="1" max="1" width="13.75" style="79" bestFit="1" customWidth="1"/>
    <col min="2" max="2" width="8.87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1.125" style="79" bestFit="1" customWidth="1"/>
    <col min="8" max="8" width="14.12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107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f>+B10+B11+B12+B13</f>
        <v>64</v>
      </c>
      <c r="C9" s="81">
        <f t="shared" ref="C9:F9" si="0">+C10+C11+C12+C13</f>
        <v>85.5</v>
      </c>
      <c r="D9" s="81">
        <f t="shared" si="0"/>
        <v>0</v>
      </c>
      <c r="E9" s="81">
        <f t="shared" si="0"/>
        <v>85.5</v>
      </c>
      <c r="F9" s="81">
        <f t="shared" si="0"/>
        <v>287800</v>
      </c>
      <c r="G9" s="82">
        <f>+(G10+G11+G12+G13)/4</f>
        <v>3400.4201035451033</v>
      </c>
      <c r="H9" s="82">
        <f>+(H10+H11+H12+H13)/4</f>
        <v>9.8350000000000009</v>
      </c>
    </row>
    <row r="10" spans="1:8" x14ac:dyDescent="0.5">
      <c r="A10" s="83" t="s">
        <v>27</v>
      </c>
      <c r="B10" s="81">
        <v>22</v>
      </c>
      <c r="C10" s="81">
        <v>22</v>
      </c>
      <c r="D10" s="81">
        <v>0</v>
      </c>
      <c r="E10" s="81">
        <f>+C10-D10</f>
        <v>22</v>
      </c>
      <c r="F10" s="84">
        <v>100000</v>
      </c>
      <c r="G10" s="82">
        <f>+F10/E10</f>
        <v>4545.454545454545</v>
      </c>
      <c r="H10" s="81">
        <v>9.84</v>
      </c>
    </row>
    <row r="11" spans="1:8" x14ac:dyDescent="0.5">
      <c r="A11" s="83" t="s">
        <v>28</v>
      </c>
      <c r="B11" s="81">
        <v>15</v>
      </c>
      <c r="C11" s="81">
        <v>18.5</v>
      </c>
      <c r="D11" s="81">
        <v>0</v>
      </c>
      <c r="E11" s="81">
        <f t="shared" ref="E11:E13" si="1">+C11-D11</f>
        <v>18.5</v>
      </c>
      <c r="F11" s="84">
        <v>68400</v>
      </c>
      <c r="G11" s="82">
        <f t="shared" ref="G11:G13" si="2">+F11/E11</f>
        <v>3697.2972972972975</v>
      </c>
      <c r="H11" s="81">
        <v>9.9700000000000006</v>
      </c>
    </row>
    <row r="12" spans="1:8" x14ac:dyDescent="0.5">
      <c r="A12" s="83" t="s">
        <v>29</v>
      </c>
      <c r="B12" s="81">
        <v>12</v>
      </c>
      <c r="C12" s="81">
        <v>21</v>
      </c>
      <c r="D12" s="81">
        <v>0</v>
      </c>
      <c r="E12" s="81">
        <f t="shared" si="1"/>
        <v>21</v>
      </c>
      <c r="F12" s="84">
        <v>64500</v>
      </c>
      <c r="G12" s="82">
        <f t="shared" si="2"/>
        <v>3071.4285714285716</v>
      </c>
      <c r="H12" s="82">
        <v>9.5</v>
      </c>
    </row>
    <row r="13" spans="1:8" x14ac:dyDescent="0.5">
      <c r="A13" s="83" t="s">
        <v>30</v>
      </c>
      <c r="B13" s="81">
        <v>15</v>
      </c>
      <c r="C13" s="81">
        <v>24</v>
      </c>
      <c r="D13" s="81">
        <v>0</v>
      </c>
      <c r="E13" s="81">
        <f t="shared" si="1"/>
        <v>24</v>
      </c>
      <c r="F13" s="84">
        <v>54900</v>
      </c>
      <c r="G13" s="82">
        <f t="shared" si="2"/>
        <v>2287.5</v>
      </c>
      <c r="H13" s="81">
        <v>10.029999999999999</v>
      </c>
    </row>
    <row r="15" spans="1:8" x14ac:dyDescent="0.5">
      <c r="A15" s="79" t="s">
        <v>35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K8" sqref="K8"/>
    </sheetView>
  </sheetViews>
  <sheetFormatPr defaultRowHeight="23.25" x14ac:dyDescent="0.5"/>
  <cols>
    <col min="1" max="1" width="14.75" style="79" bestFit="1" customWidth="1"/>
    <col min="2" max="2" width="9.62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1.125" style="79" bestFit="1" customWidth="1"/>
    <col min="8" max="8" width="13.8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106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7.5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60</v>
      </c>
      <c r="C9" s="81">
        <f t="shared" ref="C9:F9" si="0">+C10+C11+C12+C13</f>
        <v>67</v>
      </c>
      <c r="D9" s="81">
        <f t="shared" si="0"/>
        <v>0</v>
      </c>
      <c r="E9" s="81">
        <f t="shared" si="0"/>
        <v>67</v>
      </c>
      <c r="F9" s="85">
        <f t="shared" si="0"/>
        <v>106000</v>
      </c>
      <c r="G9" s="82">
        <f>+(G10+G11+G12+G13)/4</f>
        <v>1562.5466853408029</v>
      </c>
      <c r="H9" s="82">
        <f>+(H10+H11+H12+H13)/4</f>
        <v>20.307500000000001</v>
      </c>
    </row>
    <row r="10" spans="1:8" x14ac:dyDescent="0.5">
      <c r="A10" s="83" t="s">
        <v>27</v>
      </c>
      <c r="B10" s="81">
        <v>22</v>
      </c>
      <c r="C10" s="81">
        <v>34</v>
      </c>
      <c r="D10" s="81">
        <v>0</v>
      </c>
      <c r="E10" s="81">
        <f>+C10-D10</f>
        <v>34</v>
      </c>
      <c r="F10" s="84">
        <v>55000</v>
      </c>
      <c r="G10" s="82">
        <f>+F10/E10</f>
        <v>1617.6470588235295</v>
      </c>
      <c r="H10" s="81">
        <v>22.23</v>
      </c>
    </row>
    <row r="11" spans="1:8" x14ac:dyDescent="0.5">
      <c r="A11" s="83" t="s">
        <v>28</v>
      </c>
      <c r="B11" s="81">
        <v>15</v>
      </c>
      <c r="C11" s="81">
        <v>14</v>
      </c>
      <c r="D11" s="81">
        <v>0</v>
      </c>
      <c r="E11" s="81">
        <f t="shared" ref="E11:E13" si="1">+C11-D11</f>
        <v>14</v>
      </c>
      <c r="F11" s="84">
        <v>22000</v>
      </c>
      <c r="G11" s="82">
        <f t="shared" ref="G11:G13" si="2">+F11/E11</f>
        <v>1571.4285714285713</v>
      </c>
      <c r="H11" s="82">
        <v>19.5</v>
      </c>
    </row>
    <row r="12" spans="1:8" x14ac:dyDescent="0.5">
      <c r="A12" s="83" t="s">
        <v>29</v>
      </c>
      <c r="B12" s="81">
        <v>11</v>
      </c>
      <c r="C12" s="81">
        <v>10</v>
      </c>
      <c r="D12" s="81">
        <v>0</v>
      </c>
      <c r="E12" s="81">
        <f t="shared" si="1"/>
        <v>10</v>
      </c>
      <c r="F12" s="84">
        <v>14500</v>
      </c>
      <c r="G12" s="82">
        <f t="shared" si="2"/>
        <v>1450</v>
      </c>
      <c r="H12" s="82">
        <v>21</v>
      </c>
    </row>
    <row r="13" spans="1:8" x14ac:dyDescent="0.5">
      <c r="A13" s="83" t="s">
        <v>30</v>
      </c>
      <c r="B13" s="81">
        <v>12</v>
      </c>
      <c r="C13" s="81">
        <v>9</v>
      </c>
      <c r="D13" s="81">
        <v>0</v>
      </c>
      <c r="E13" s="81">
        <f t="shared" si="1"/>
        <v>9</v>
      </c>
      <c r="F13" s="84">
        <v>14500</v>
      </c>
      <c r="G13" s="82">
        <f t="shared" si="2"/>
        <v>1611.1111111111111</v>
      </c>
      <c r="H13" s="82">
        <v>18.5</v>
      </c>
    </row>
    <row r="15" spans="1:8" x14ac:dyDescent="0.5">
      <c r="A15" s="79" t="s">
        <v>35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K9" sqref="K9"/>
    </sheetView>
  </sheetViews>
  <sheetFormatPr defaultRowHeight="23.25" x14ac:dyDescent="0.5"/>
  <cols>
    <col min="1" max="1" width="14.75" style="79" customWidth="1"/>
    <col min="2" max="2" width="8.62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1.125" style="79" bestFit="1" customWidth="1"/>
    <col min="8" max="8" width="13.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105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41.25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47</v>
      </c>
      <c r="C9" s="81">
        <f t="shared" ref="C9:F9" si="0">+C10+C11+C12+C13</f>
        <v>69</v>
      </c>
      <c r="D9" s="81">
        <f t="shared" si="0"/>
        <v>0</v>
      </c>
      <c r="E9" s="81">
        <f t="shared" si="0"/>
        <v>69</v>
      </c>
      <c r="F9" s="81">
        <f t="shared" si="0"/>
        <v>312400</v>
      </c>
      <c r="G9" s="82">
        <f>+(G10+G11+G12+G13)/4</f>
        <v>4491.2393162393164</v>
      </c>
      <c r="H9" s="82">
        <f>+(H10+H11+H12+H13)/4</f>
        <v>12.154999999999999</v>
      </c>
    </row>
    <row r="10" spans="1:8" x14ac:dyDescent="0.5">
      <c r="A10" s="83" t="s">
        <v>27</v>
      </c>
      <c r="B10" s="81">
        <v>21</v>
      </c>
      <c r="C10" s="81">
        <v>25</v>
      </c>
      <c r="D10" s="81">
        <v>0</v>
      </c>
      <c r="E10" s="81">
        <f>+C10-D10</f>
        <v>25</v>
      </c>
      <c r="F10" s="84">
        <v>122500</v>
      </c>
      <c r="G10" s="84">
        <f>+F10/E10</f>
        <v>4900</v>
      </c>
      <c r="H10" s="81">
        <v>10.48</v>
      </c>
    </row>
    <row r="11" spans="1:8" x14ac:dyDescent="0.5">
      <c r="A11" s="83" t="s">
        <v>28</v>
      </c>
      <c r="B11" s="81">
        <v>10</v>
      </c>
      <c r="C11" s="81">
        <v>18</v>
      </c>
      <c r="D11" s="81">
        <v>0</v>
      </c>
      <c r="E11" s="81">
        <f t="shared" ref="E11:E13" si="1">+C11-D11</f>
        <v>18</v>
      </c>
      <c r="F11" s="84">
        <v>72200</v>
      </c>
      <c r="G11" s="84">
        <f t="shared" ref="G11:G13" si="2">+F11/E11</f>
        <v>4011.1111111111113</v>
      </c>
      <c r="H11" s="81">
        <v>12.68</v>
      </c>
    </row>
    <row r="12" spans="1:8" x14ac:dyDescent="0.5">
      <c r="A12" s="83" t="s">
        <v>29</v>
      </c>
      <c r="B12" s="81">
        <v>8</v>
      </c>
      <c r="C12" s="81">
        <v>13</v>
      </c>
      <c r="D12" s="81">
        <v>0</v>
      </c>
      <c r="E12" s="81">
        <f t="shared" si="1"/>
        <v>13</v>
      </c>
      <c r="F12" s="84">
        <v>55300</v>
      </c>
      <c r="G12" s="84">
        <f t="shared" si="2"/>
        <v>4253.8461538461543</v>
      </c>
      <c r="H12" s="81">
        <v>12.45</v>
      </c>
    </row>
    <row r="13" spans="1:8" x14ac:dyDescent="0.5">
      <c r="A13" s="83" t="s">
        <v>30</v>
      </c>
      <c r="B13" s="81">
        <v>8</v>
      </c>
      <c r="C13" s="81">
        <v>13</v>
      </c>
      <c r="D13" s="81">
        <v>0</v>
      </c>
      <c r="E13" s="81">
        <f t="shared" si="1"/>
        <v>13</v>
      </c>
      <c r="F13" s="84">
        <v>62400</v>
      </c>
      <c r="G13" s="84">
        <f t="shared" si="2"/>
        <v>4800</v>
      </c>
      <c r="H13" s="81">
        <v>13.01</v>
      </c>
    </row>
    <row r="15" spans="1:8" x14ac:dyDescent="0.5">
      <c r="A15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opLeftCell="A4" workbookViewId="0">
      <selection activeCell="J6" sqref="J6"/>
    </sheetView>
  </sheetViews>
  <sheetFormatPr defaultRowHeight="23.25" x14ac:dyDescent="0.5"/>
  <cols>
    <col min="1" max="1" width="13.875" style="79" customWidth="1"/>
    <col min="2" max="2" width="9.2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1.875" style="79" customWidth="1"/>
    <col min="7" max="7" width="11.125" style="79" bestFit="1" customWidth="1"/>
    <col min="8" max="8" width="13.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104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9.75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21</v>
      </c>
      <c r="C9" s="81">
        <f t="shared" ref="C9:F9" si="0">+C10+C11+C12+C13</f>
        <v>75</v>
      </c>
      <c r="D9" s="81">
        <f t="shared" si="0"/>
        <v>2</v>
      </c>
      <c r="E9" s="81">
        <f t="shared" si="0"/>
        <v>73</v>
      </c>
      <c r="F9" s="85">
        <f t="shared" si="0"/>
        <v>241500</v>
      </c>
      <c r="G9" s="82">
        <f>+(G10+G11+G12+G13)/3</f>
        <v>3255.0505050505053</v>
      </c>
      <c r="H9" s="82">
        <f>+(H10+H11+H12+H13)/3</f>
        <v>4.6000000000000005</v>
      </c>
    </row>
    <row r="10" spans="1:8" x14ac:dyDescent="0.5">
      <c r="A10" s="83" t="s">
        <v>27</v>
      </c>
      <c r="B10" s="81">
        <v>1</v>
      </c>
      <c r="C10" s="81">
        <v>2</v>
      </c>
      <c r="D10" s="81">
        <v>0</v>
      </c>
      <c r="E10" s="81">
        <f>+C10-D10</f>
        <v>2</v>
      </c>
      <c r="F10" s="85">
        <v>6500</v>
      </c>
      <c r="G10" s="82">
        <f>+F10/E10</f>
        <v>3250</v>
      </c>
      <c r="H10" s="81">
        <v>4.5</v>
      </c>
    </row>
    <row r="11" spans="1:8" x14ac:dyDescent="0.5">
      <c r="A11" s="83" t="s">
        <v>28</v>
      </c>
      <c r="B11" s="81">
        <v>7</v>
      </c>
      <c r="C11" s="81">
        <v>11</v>
      </c>
      <c r="D11" s="81">
        <v>0</v>
      </c>
      <c r="E11" s="81">
        <f t="shared" ref="E11:E13" si="1">+C11-D11</f>
        <v>11</v>
      </c>
      <c r="F11" s="84">
        <v>35000</v>
      </c>
      <c r="G11" s="82">
        <f t="shared" ref="G11:G12" si="2">+F11/E11</f>
        <v>3181.818181818182</v>
      </c>
      <c r="H11" s="81">
        <v>4.5</v>
      </c>
    </row>
    <row r="12" spans="1:8" x14ac:dyDescent="0.5">
      <c r="A12" s="83" t="s">
        <v>29</v>
      </c>
      <c r="B12" s="81">
        <v>12</v>
      </c>
      <c r="C12" s="81">
        <v>60</v>
      </c>
      <c r="D12" s="81">
        <v>0</v>
      </c>
      <c r="E12" s="81">
        <f t="shared" si="1"/>
        <v>60</v>
      </c>
      <c r="F12" s="84">
        <v>200000</v>
      </c>
      <c r="G12" s="82">
        <f t="shared" si="2"/>
        <v>3333.3333333333335</v>
      </c>
      <c r="H12" s="81">
        <v>4.8</v>
      </c>
    </row>
    <row r="13" spans="1:8" x14ac:dyDescent="0.5">
      <c r="A13" s="83" t="s">
        <v>30</v>
      </c>
      <c r="B13" s="81">
        <v>1</v>
      </c>
      <c r="C13" s="81">
        <v>2</v>
      </c>
      <c r="D13" s="81">
        <v>2</v>
      </c>
      <c r="E13" s="81">
        <f t="shared" si="1"/>
        <v>0</v>
      </c>
      <c r="F13" s="81">
        <v>0</v>
      </c>
      <c r="G13" s="81">
        <v>0</v>
      </c>
      <c r="H13" s="81">
        <v>0</v>
      </c>
    </row>
    <row r="15" spans="1:8" x14ac:dyDescent="0.5">
      <c r="A15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K8" sqref="K8"/>
    </sheetView>
  </sheetViews>
  <sheetFormatPr defaultRowHeight="23.25" x14ac:dyDescent="0.5"/>
  <cols>
    <col min="1" max="1" width="15.375" style="79" customWidth="1"/>
    <col min="2" max="2" width="9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1.125" style="79" bestFit="1" customWidth="1"/>
    <col min="8" max="8" width="12.5" style="79" bestFit="1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103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42.75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v>1</v>
      </c>
      <c r="C9" s="81">
        <v>0.5</v>
      </c>
      <c r="D9" s="81">
        <v>0</v>
      </c>
      <c r="E9" s="81">
        <v>0.5</v>
      </c>
      <c r="F9" s="81">
        <v>120</v>
      </c>
      <c r="G9" s="81">
        <f>+F9/E9</f>
        <v>240</v>
      </c>
      <c r="H9" s="81">
        <v>300</v>
      </c>
    </row>
    <row r="10" spans="1:8" x14ac:dyDescent="0.5">
      <c r="A10" s="83" t="s">
        <v>27</v>
      </c>
      <c r="B10" s="81">
        <v>1</v>
      </c>
      <c r="C10" s="81">
        <v>0.5</v>
      </c>
      <c r="D10" s="81">
        <v>0</v>
      </c>
      <c r="E10" s="81">
        <v>0.5</v>
      </c>
      <c r="F10" s="81">
        <v>120</v>
      </c>
      <c r="G10" s="81">
        <f>+F10/E10</f>
        <v>240</v>
      </c>
      <c r="H10" s="81">
        <v>300</v>
      </c>
    </row>
    <row r="12" spans="1:8" x14ac:dyDescent="0.5">
      <c r="A12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A4" sqref="A4:H4"/>
    </sheetView>
  </sheetViews>
  <sheetFormatPr defaultRowHeight="23.25" x14ac:dyDescent="0.5"/>
  <cols>
    <col min="1" max="1" width="15.625" style="79" customWidth="1"/>
    <col min="2" max="2" width="9.37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1.125" style="79" bestFit="1" customWidth="1"/>
    <col min="8" max="8" width="13.2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102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f>+B10+B11+B12</f>
        <v>10</v>
      </c>
      <c r="C9" s="81">
        <f t="shared" ref="C9:F9" si="0">+C10+C11+C12</f>
        <v>18</v>
      </c>
      <c r="D9" s="81">
        <f t="shared" si="0"/>
        <v>0</v>
      </c>
      <c r="E9" s="81">
        <f t="shared" si="0"/>
        <v>18</v>
      </c>
      <c r="F9" s="81">
        <f t="shared" si="0"/>
        <v>9300</v>
      </c>
      <c r="G9" s="82">
        <f>+(G10+G11+G12)/3</f>
        <v>497.22222222222223</v>
      </c>
      <c r="H9" s="82">
        <f>+(H10+H11+H12)/3</f>
        <v>68.333333333333329</v>
      </c>
    </row>
    <row r="10" spans="1:8" x14ac:dyDescent="0.5">
      <c r="A10" s="83" t="s">
        <v>27</v>
      </c>
      <c r="B10" s="81">
        <v>2</v>
      </c>
      <c r="C10" s="81">
        <v>4</v>
      </c>
      <c r="D10" s="81">
        <v>0</v>
      </c>
      <c r="E10" s="81">
        <f>+C10-D10</f>
        <v>4</v>
      </c>
      <c r="F10" s="81">
        <v>1800</v>
      </c>
      <c r="G10" s="81">
        <f>+F10/E10</f>
        <v>450</v>
      </c>
      <c r="H10" s="81">
        <v>70</v>
      </c>
    </row>
    <row r="11" spans="1:8" x14ac:dyDescent="0.5">
      <c r="A11" s="83" t="s">
        <v>29</v>
      </c>
      <c r="B11" s="81">
        <v>3</v>
      </c>
      <c r="C11" s="81">
        <v>8</v>
      </c>
      <c r="D11" s="81">
        <v>0</v>
      </c>
      <c r="E11" s="81">
        <f t="shared" ref="E11:E12" si="1">+C11-D11</f>
        <v>8</v>
      </c>
      <c r="F11" s="84">
        <v>5000</v>
      </c>
      <c r="G11" s="81">
        <f t="shared" ref="G11:G12" si="2">+F11/E11</f>
        <v>625</v>
      </c>
      <c r="H11" s="81">
        <v>65</v>
      </c>
    </row>
    <row r="12" spans="1:8" x14ac:dyDescent="0.5">
      <c r="A12" s="83" t="s">
        <v>30</v>
      </c>
      <c r="B12" s="81">
        <v>5</v>
      </c>
      <c r="C12" s="81">
        <v>6</v>
      </c>
      <c r="D12" s="81">
        <v>0</v>
      </c>
      <c r="E12" s="81">
        <f t="shared" si="1"/>
        <v>6</v>
      </c>
      <c r="F12" s="81">
        <v>2500</v>
      </c>
      <c r="G12" s="82">
        <f t="shared" si="2"/>
        <v>416.66666666666669</v>
      </c>
      <c r="H12" s="81">
        <v>70</v>
      </c>
    </row>
    <row r="14" spans="1:8" x14ac:dyDescent="0.5">
      <c r="A14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A4" sqref="A4:H4"/>
    </sheetView>
  </sheetViews>
  <sheetFormatPr defaultRowHeight="23.25" x14ac:dyDescent="0.5"/>
  <cols>
    <col min="1" max="1" width="10.75" style="79" customWidth="1"/>
    <col min="2" max="2" width="8.7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1.5" style="79" customWidth="1"/>
    <col min="7" max="7" width="11.125" style="79" bestFit="1" customWidth="1"/>
    <col min="8" max="8" width="14.12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101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120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27.75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v>20</v>
      </c>
      <c r="C9" s="81">
        <v>10</v>
      </c>
      <c r="D9" s="81">
        <v>0</v>
      </c>
      <c r="E9" s="81">
        <v>10</v>
      </c>
      <c r="F9" s="84">
        <v>12000</v>
      </c>
      <c r="G9" s="81">
        <f>+F9/E9</f>
        <v>1200</v>
      </c>
      <c r="H9" s="81">
        <v>25</v>
      </c>
    </row>
    <row r="10" spans="1:8" x14ac:dyDescent="0.5">
      <c r="A10" s="83" t="s">
        <v>30</v>
      </c>
      <c r="B10" s="81">
        <v>20</v>
      </c>
      <c r="C10" s="81">
        <v>10</v>
      </c>
      <c r="D10" s="81">
        <v>0</v>
      </c>
      <c r="E10" s="81">
        <v>10</v>
      </c>
      <c r="F10" s="84">
        <v>12000</v>
      </c>
      <c r="G10" s="81">
        <f>+F10/E10</f>
        <v>1200</v>
      </c>
      <c r="H10" s="81">
        <v>25</v>
      </c>
    </row>
    <row r="12" spans="1:8" x14ac:dyDescent="0.5">
      <c r="A12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G12" sqref="G12"/>
    </sheetView>
  </sheetViews>
  <sheetFormatPr defaultRowHeight="14.25" x14ac:dyDescent="0.2"/>
  <cols>
    <col min="1" max="1" width="12.75" style="8" bestFit="1" customWidth="1"/>
    <col min="2" max="2" width="9.75" style="8" customWidth="1"/>
    <col min="3" max="3" width="8.125" style="8" customWidth="1"/>
    <col min="4" max="4" width="8.875" style="8" customWidth="1"/>
    <col min="5" max="5" width="7.5" style="8" customWidth="1"/>
    <col min="6" max="6" width="10" style="8" customWidth="1"/>
    <col min="7" max="7" width="10.625" style="8" customWidth="1"/>
    <col min="8" max="8" width="11.25" style="8" customWidth="1"/>
    <col min="9" max="9" width="10" style="8" customWidth="1"/>
    <col min="10" max="10" width="12.5" style="8" bestFit="1" customWidth="1"/>
    <col min="11" max="16384" width="9" style="8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76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121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2" x14ac:dyDescent="0.2">
      <c r="A6" s="63" t="s">
        <v>78</v>
      </c>
      <c r="B6" s="63" t="s">
        <v>1</v>
      </c>
      <c r="C6" s="71" t="s">
        <v>79</v>
      </c>
      <c r="D6" s="71" t="s">
        <v>80</v>
      </c>
      <c r="E6" s="71" t="s">
        <v>81</v>
      </c>
      <c r="F6" s="63" t="s">
        <v>4</v>
      </c>
      <c r="G6" s="71" t="s">
        <v>5</v>
      </c>
      <c r="H6" s="71" t="s">
        <v>82</v>
      </c>
      <c r="I6" s="72" t="s">
        <v>15</v>
      </c>
    </row>
    <row r="7" spans="1:9" ht="21" x14ac:dyDescent="0.45">
      <c r="A7" s="65" t="s">
        <v>26</v>
      </c>
      <c r="B7" s="66">
        <f>+B8+B9+B10+B11</f>
        <v>8</v>
      </c>
      <c r="C7" s="66">
        <f t="shared" ref="C7:G7" si="0">+C8+C9+C10+C11</f>
        <v>153</v>
      </c>
      <c r="D7" s="66">
        <f t="shared" si="0"/>
        <v>227</v>
      </c>
      <c r="E7" s="66">
        <f t="shared" si="0"/>
        <v>380</v>
      </c>
      <c r="F7" s="66">
        <f t="shared" si="0"/>
        <v>103</v>
      </c>
      <c r="G7" s="66">
        <f t="shared" si="0"/>
        <v>77400</v>
      </c>
      <c r="H7" s="66">
        <f>+(H8+H9+H10+H11)/2</f>
        <v>775</v>
      </c>
      <c r="I7" s="66">
        <f>+(I8+I9+I10+I11)/2</f>
        <v>145</v>
      </c>
    </row>
    <row r="8" spans="1:9" ht="21" x14ac:dyDescent="0.45">
      <c r="A8" s="67" t="s">
        <v>27</v>
      </c>
      <c r="B8" s="68">
        <v>2</v>
      </c>
      <c r="C8" s="68">
        <v>0</v>
      </c>
      <c r="D8" s="68">
        <v>110</v>
      </c>
      <c r="E8" s="68">
        <f>+D8+C8</f>
        <v>110</v>
      </c>
      <c r="F8" s="68">
        <v>0</v>
      </c>
      <c r="G8" s="68">
        <v>0</v>
      </c>
      <c r="H8" s="68">
        <v>0</v>
      </c>
      <c r="I8" s="69">
        <v>0</v>
      </c>
    </row>
    <row r="9" spans="1:9" ht="21" x14ac:dyDescent="0.45">
      <c r="A9" s="67" t="s">
        <v>28</v>
      </c>
      <c r="B9" s="68">
        <v>3</v>
      </c>
      <c r="C9" s="68">
        <v>3</v>
      </c>
      <c r="D9" s="68">
        <v>15</v>
      </c>
      <c r="E9" s="68">
        <f t="shared" ref="E9:E11" si="1">+D9+C9</f>
        <v>18</v>
      </c>
      <c r="F9" s="68">
        <v>3</v>
      </c>
      <c r="G9" s="68">
        <v>2400</v>
      </c>
      <c r="H9" s="68">
        <f>+G9/F9</f>
        <v>800</v>
      </c>
      <c r="I9" s="69">
        <v>150</v>
      </c>
    </row>
    <row r="10" spans="1:9" ht="21" x14ac:dyDescent="0.45">
      <c r="A10" s="67" t="s">
        <v>29</v>
      </c>
      <c r="B10" s="68">
        <v>1</v>
      </c>
      <c r="C10" s="68">
        <v>150</v>
      </c>
      <c r="D10" s="68">
        <v>20</v>
      </c>
      <c r="E10" s="68">
        <f t="shared" si="1"/>
        <v>170</v>
      </c>
      <c r="F10" s="68">
        <v>100</v>
      </c>
      <c r="G10" s="68">
        <v>75000</v>
      </c>
      <c r="H10" s="68">
        <f>+G10/F10</f>
        <v>750</v>
      </c>
      <c r="I10" s="69">
        <v>140</v>
      </c>
    </row>
    <row r="11" spans="1:9" ht="21" x14ac:dyDescent="0.45">
      <c r="A11" s="62" t="s">
        <v>83</v>
      </c>
      <c r="B11" s="62">
        <v>2</v>
      </c>
      <c r="C11" s="62">
        <v>0</v>
      </c>
      <c r="D11" s="62">
        <v>82</v>
      </c>
      <c r="E11" s="68">
        <f t="shared" si="1"/>
        <v>82</v>
      </c>
      <c r="F11" s="62">
        <f>+C11</f>
        <v>0</v>
      </c>
      <c r="G11" s="62">
        <v>0</v>
      </c>
      <c r="H11" s="62"/>
      <c r="I11" s="62"/>
    </row>
    <row r="12" spans="1:9" ht="21.75" x14ac:dyDescent="0.5">
      <c r="A12" s="19" t="s">
        <v>31</v>
      </c>
      <c r="B12" s="61"/>
      <c r="C12" s="61"/>
      <c r="D12" s="61"/>
      <c r="E12" s="61"/>
      <c r="F12" s="61"/>
      <c r="G12" s="61"/>
      <c r="H12" s="61"/>
      <c r="I12" s="61"/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M6" sqref="M6"/>
    </sheetView>
  </sheetViews>
  <sheetFormatPr defaultRowHeight="14.25" x14ac:dyDescent="0.2"/>
  <cols>
    <col min="1" max="1" width="11.5" style="8" customWidth="1"/>
    <col min="2" max="2" width="7.875" style="8" customWidth="1"/>
    <col min="3" max="3" width="8.125" style="8" customWidth="1"/>
    <col min="4" max="4" width="8.875" style="8" customWidth="1"/>
    <col min="5" max="5" width="7.5" style="8" customWidth="1"/>
    <col min="6" max="6" width="10.375" style="8" bestFit="1" customWidth="1"/>
    <col min="7" max="8" width="10.625" style="8" customWidth="1"/>
    <col min="9" max="9" width="11.375" style="8" customWidth="1"/>
    <col min="10" max="10" width="12.5" style="8" bestFit="1" customWidth="1"/>
    <col min="11" max="16384" width="9" style="8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84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63" x14ac:dyDescent="0.2">
      <c r="A6" s="54" t="s">
        <v>78</v>
      </c>
      <c r="B6" s="54" t="s">
        <v>1</v>
      </c>
      <c r="C6" s="77" t="s">
        <v>79</v>
      </c>
      <c r="D6" s="77" t="s">
        <v>80</v>
      </c>
      <c r="E6" s="77" t="s">
        <v>81</v>
      </c>
      <c r="F6" s="54" t="s">
        <v>4</v>
      </c>
      <c r="G6" s="77" t="s">
        <v>5</v>
      </c>
      <c r="H6" s="77" t="s">
        <v>82</v>
      </c>
      <c r="I6" s="55" t="s">
        <v>15</v>
      </c>
    </row>
    <row r="7" spans="1:9" ht="21" x14ac:dyDescent="0.45">
      <c r="A7" s="56" t="s">
        <v>26</v>
      </c>
      <c r="B7" s="57">
        <f>+B8+B9+B10</f>
        <v>1</v>
      </c>
      <c r="C7" s="57">
        <f t="shared" ref="C7:G7" si="0">+C8+C9+C10</f>
        <v>5</v>
      </c>
      <c r="D7" s="57">
        <f t="shared" si="0"/>
        <v>0</v>
      </c>
      <c r="E7" s="57">
        <f t="shared" si="0"/>
        <v>5</v>
      </c>
      <c r="F7" s="57">
        <f t="shared" si="0"/>
        <v>5</v>
      </c>
      <c r="G7" s="57">
        <f t="shared" si="0"/>
        <v>1000</v>
      </c>
      <c r="H7" s="59">
        <f>+G7/F7</f>
        <v>200</v>
      </c>
      <c r="I7" s="60">
        <v>120</v>
      </c>
    </row>
    <row r="8" spans="1:9" ht="21" x14ac:dyDescent="0.45">
      <c r="A8" s="58" t="s">
        <v>27</v>
      </c>
      <c r="B8" s="59">
        <v>1</v>
      </c>
      <c r="C8" s="59">
        <v>5</v>
      </c>
      <c r="D8" s="59">
        <v>0</v>
      </c>
      <c r="E8" s="59">
        <f>+D8+C8</f>
        <v>5</v>
      </c>
      <c r="F8" s="59">
        <v>5</v>
      </c>
      <c r="G8" s="59">
        <v>1000</v>
      </c>
      <c r="H8" s="59">
        <f>+G8/F8</f>
        <v>200</v>
      </c>
      <c r="I8" s="60">
        <v>120</v>
      </c>
    </row>
    <row r="9" spans="1:9" x14ac:dyDescent="0.2">
      <c r="A9" s="20"/>
      <c r="B9" s="20"/>
      <c r="C9" s="20"/>
      <c r="D9" s="20"/>
      <c r="E9" s="20"/>
      <c r="F9" s="20"/>
      <c r="G9" s="20"/>
      <c r="H9" s="20"/>
      <c r="I9" s="20"/>
    </row>
    <row r="10" spans="1:9" ht="21.75" x14ac:dyDescent="0.5">
      <c r="A10" s="19" t="s">
        <v>31</v>
      </c>
      <c r="B10" s="20"/>
      <c r="C10" s="20"/>
      <c r="D10" s="20"/>
      <c r="E10" s="20"/>
      <c r="F10" s="20"/>
      <c r="G10" s="20"/>
      <c r="H10" s="20"/>
      <c r="I10" s="20"/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F11" sqref="F11"/>
    </sheetView>
  </sheetViews>
  <sheetFormatPr defaultRowHeight="14.25" x14ac:dyDescent="0.2"/>
  <cols>
    <col min="1" max="1" width="12" style="8" bestFit="1" customWidth="1"/>
    <col min="2" max="2" width="8.5" style="8" customWidth="1"/>
    <col min="3" max="3" width="8.125" style="8" customWidth="1"/>
    <col min="4" max="4" width="8.875" style="8" customWidth="1"/>
    <col min="5" max="5" width="7.5" style="8" customWidth="1"/>
    <col min="6" max="6" width="10.375" style="8" bestFit="1" customWidth="1"/>
    <col min="7" max="7" width="12.875" style="8" customWidth="1"/>
    <col min="8" max="8" width="10.75" style="8" customWidth="1"/>
    <col min="9" max="9" width="10.125" style="8" customWidth="1"/>
    <col min="10" max="10" width="12.5" style="8" bestFit="1" customWidth="1"/>
    <col min="11" max="16384" width="9" style="8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86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63" x14ac:dyDescent="0.2">
      <c r="A6" s="54" t="s">
        <v>78</v>
      </c>
      <c r="B6" s="54" t="s">
        <v>1</v>
      </c>
      <c r="C6" s="77" t="s">
        <v>79</v>
      </c>
      <c r="D6" s="77" t="s">
        <v>80</v>
      </c>
      <c r="E6" s="77" t="s">
        <v>81</v>
      </c>
      <c r="F6" s="54" t="s">
        <v>4</v>
      </c>
      <c r="G6" s="77" t="s">
        <v>5</v>
      </c>
      <c r="H6" s="77" t="s">
        <v>82</v>
      </c>
      <c r="I6" s="78" t="s">
        <v>15</v>
      </c>
    </row>
    <row r="7" spans="1:9" ht="21" x14ac:dyDescent="0.45">
      <c r="A7" s="56" t="s">
        <v>26</v>
      </c>
      <c r="B7" s="57">
        <f>+B8+B9+B10</f>
        <v>1</v>
      </c>
      <c r="C7" s="57">
        <f t="shared" ref="C7:G7" si="0">+C8+C9+C10</f>
        <v>5</v>
      </c>
      <c r="D7" s="57">
        <f t="shared" si="0"/>
        <v>0</v>
      </c>
      <c r="E7" s="57">
        <f t="shared" si="0"/>
        <v>5</v>
      </c>
      <c r="F7" s="57">
        <f t="shared" si="0"/>
        <v>5</v>
      </c>
      <c r="G7" s="57">
        <f t="shared" si="0"/>
        <v>3000</v>
      </c>
      <c r="H7" s="59">
        <f>+G7/F7</f>
        <v>600</v>
      </c>
      <c r="I7" s="60">
        <v>50</v>
      </c>
    </row>
    <row r="8" spans="1:9" ht="21" x14ac:dyDescent="0.45">
      <c r="A8" s="58" t="s">
        <v>27</v>
      </c>
      <c r="B8" s="59">
        <v>1</v>
      </c>
      <c r="C8" s="59">
        <v>5</v>
      </c>
      <c r="D8" s="59">
        <v>0</v>
      </c>
      <c r="E8" s="59">
        <f>+D8+C8</f>
        <v>5</v>
      </c>
      <c r="F8" s="59">
        <v>5</v>
      </c>
      <c r="G8" s="59">
        <v>3000</v>
      </c>
      <c r="H8" s="59">
        <f>+G8/F8</f>
        <v>600</v>
      </c>
      <c r="I8" s="60">
        <v>50</v>
      </c>
    </row>
    <row r="9" spans="1:9" x14ac:dyDescent="0.2">
      <c r="A9" s="20"/>
      <c r="B9" s="20"/>
      <c r="C9" s="20"/>
      <c r="D9" s="20"/>
      <c r="E9" s="20"/>
      <c r="F9" s="20"/>
      <c r="G9" s="20"/>
      <c r="H9" s="20"/>
      <c r="I9" s="20"/>
    </row>
    <row r="10" spans="1:9" ht="21.75" x14ac:dyDescent="0.5">
      <c r="A10" s="19" t="s">
        <v>31</v>
      </c>
      <c r="B10" s="20"/>
      <c r="C10" s="20"/>
      <c r="D10" s="20"/>
      <c r="E10" s="20"/>
      <c r="F10" s="20"/>
      <c r="G10" s="20"/>
      <c r="H10" s="20"/>
      <c r="I10" s="20"/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opLeftCell="A40" workbookViewId="0">
      <selection activeCell="L13" sqref="L13"/>
    </sheetView>
  </sheetViews>
  <sheetFormatPr defaultRowHeight="24" x14ac:dyDescent="0.55000000000000004"/>
  <cols>
    <col min="1" max="1" width="17.5" style="16" customWidth="1"/>
    <col min="2" max="2" width="8.25" style="16" customWidth="1"/>
    <col min="3" max="3" width="9.75" style="16" customWidth="1"/>
    <col min="4" max="4" width="9.375" style="16" customWidth="1"/>
    <col min="5" max="5" width="10.375" style="16" customWidth="1"/>
    <col min="6" max="6" width="14" style="16" bestFit="1" customWidth="1"/>
    <col min="7" max="7" width="9" style="16"/>
    <col min="8" max="8" width="9.625" style="16" bestFit="1" customWidth="1"/>
    <col min="9" max="16384" width="9" style="16"/>
  </cols>
  <sheetData>
    <row r="1" spans="1:8" ht="30.75" x14ac:dyDescent="0.7">
      <c r="A1" s="93" t="s">
        <v>19</v>
      </c>
      <c r="B1" s="93"/>
      <c r="C1" s="93"/>
      <c r="D1" s="93"/>
      <c r="E1" s="93"/>
      <c r="F1" s="93"/>
      <c r="G1" s="93"/>
      <c r="H1" s="93"/>
    </row>
    <row r="2" spans="1:8" x14ac:dyDescent="0.55000000000000004">
      <c r="G2" s="16" t="s">
        <v>20</v>
      </c>
    </row>
    <row r="3" spans="1:8" s="17" customFormat="1" x14ac:dyDescent="0.55000000000000004">
      <c r="A3" s="17" t="s">
        <v>21</v>
      </c>
    </row>
    <row r="4" spans="1:8" x14ac:dyDescent="0.55000000000000004">
      <c r="A4" s="16" t="s">
        <v>22</v>
      </c>
      <c r="G4" s="16">
        <v>1</v>
      </c>
    </row>
    <row r="5" spans="1:8" x14ac:dyDescent="0.55000000000000004">
      <c r="A5" s="16" t="s">
        <v>23</v>
      </c>
      <c r="G5" s="16">
        <v>2</v>
      </c>
    </row>
    <row r="6" spans="1:8" s="17" customFormat="1" x14ac:dyDescent="0.55000000000000004">
      <c r="A6" s="17" t="s">
        <v>24</v>
      </c>
    </row>
    <row r="7" spans="1:8" s="17" customFormat="1" x14ac:dyDescent="0.55000000000000004">
      <c r="A7" s="17" t="s">
        <v>7</v>
      </c>
    </row>
    <row r="8" spans="1:8" x14ac:dyDescent="0.55000000000000004">
      <c r="A8" s="16" t="s">
        <v>39</v>
      </c>
      <c r="G8" s="16">
        <v>3</v>
      </c>
    </row>
    <row r="9" spans="1:8" x14ac:dyDescent="0.55000000000000004">
      <c r="A9" s="16" t="s">
        <v>40</v>
      </c>
      <c r="G9" s="16">
        <v>4</v>
      </c>
    </row>
    <row r="10" spans="1:8" s="17" customFormat="1" x14ac:dyDescent="0.55000000000000004">
      <c r="A10" s="17" t="s">
        <v>10</v>
      </c>
    </row>
    <row r="11" spans="1:8" x14ac:dyDescent="0.55000000000000004">
      <c r="A11" s="16" t="s">
        <v>41</v>
      </c>
      <c r="G11" s="16">
        <v>5</v>
      </c>
    </row>
    <row r="12" spans="1:8" x14ac:dyDescent="0.55000000000000004">
      <c r="A12" s="16" t="s">
        <v>42</v>
      </c>
      <c r="G12" s="16">
        <v>6</v>
      </c>
    </row>
    <row r="13" spans="1:8" x14ac:dyDescent="0.55000000000000004">
      <c r="A13" s="16" t="s">
        <v>43</v>
      </c>
      <c r="G13" s="16">
        <v>7</v>
      </c>
    </row>
    <row r="14" spans="1:8" s="17" customFormat="1" x14ac:dyDescent="0.55000000000000004">
      <c r="A14" s="17" t="s">
        <v>11</v>
      </c>
    </row>
    <row r="15" spans="1:8" x14ac:dyDescent="0.55000000000000004">
      <c r="A15" s="16" t="s">
        <v>44</v>
      </c>
      <c r="G15" s="16">
        <v>8</v>
      </c>
    </row>
    <row r="16" spans="1:8" x14ac:dyDescent="0.55000000000000004">
      <c r="A16" s="16" t="s">
        <v>45</v>
      </c>
      <c r="G16" s="16">
        <v>9</v>
      </c>
    </row>
    <row r="17" spans="1:7" x14ac:dyDescent="0.55000000000000004">
      <c r="A17" s="16" t="s">
        <v>46</v>
      </c>
      <c r="G17" s="16">
        <v>10</v>
      </c>
    </row>
    <row r="18" spans="1:7" x14ac:dyDescent="0.55000000000000004">
      <c r="A18" s="16" t="s">
        <v>47</v>
      </c>
      <c r="G18" s="16">
        <v>11</v>
      </c>
    </row>
    <row r="19" spans="1:7" x14ac:dyDescent="0.55000000000000004">
      <c r="A19" s="16" t="s">
        <v>114</v>
      </c>
      <c r="G19" s="16">
        <v>12</v>
      </c>
    </row>
    <row r="20" spans="1:7" x14ac:dyDescent="0.55000000000000004">
      <c r="A20" s="16" t="s">
        <v>48</v>
      </c>
      <c r="G20" s="16">
        <v>13</v>
      </c>
    </row>
    <row r="21" spans="1:7" x14ac:dyDescent="0.55000000000000004">
      <c r="A21" s="16" t="s">
        <v>115</v>
      </c>
      <c r="G21" s="16">
        <v>14</v>
      </c>
    </row>
    <row r="22" spans="1:7" s="17" customFormat="1" x14ac:dyDescent="0.55000000000000004">
      <c r="A22" s="17" t="s">
        <v>13</v>
      </c>
    </row>
    <row r="23" spans="1:7" x14ac:dyDescent="0.55000000000000004">
      <c r="A23" s="16" t="s">
        <v>49</v>
      </c>
      <c r="G23" s="16">
        <v>15</v>
      </c>
    </row>
    <row r="24" spans="1:7" x14ac:dyDescent="0.55000000000000004">
      <c r="A24" s="16" t="s">
        <v>50</v>
      </c>
      <c r="G24" s="16">
        <v>16</v>
      </c>
    </row>
    <row r="25" spans="1:7" x14ac:dyDescent="0.55000000000000004">
      <c r="A25" s="16" t="s">
        <v>51</v>
      </c>
      <c r="G25" s="16">
        <v>17</v>
      </c>
    </row>
    <row r="26" spans="1:7" x14ac:dyDescent="0.55000000000000004">
      <c r="A26" s="16" t="s">
        <v>52</v>
      </c>
      <c r="G26" s="16">
        <v>18</v>
      </c>
    </row>
    <row r="27" spans="1:7" s="17" customFormat="1" x14ac:dyDescent="0.55000000000000004">
      <c r="A27" s="17" t="s">
        <v>14</v>
      </c>
    </row>
    <row r="28" spans="1:7" x14ac:dyDescent="0.55000000000000004">
      <c r="A28" s="16" t="s">
        <v>53</v>
      </c>
      <c r="G28" s="16">
        <v>19</v>
      </c>
    </row>
    <row r="29" spans="1:7" x14ac:dyDescent="0.55000000000000004">
      <c r="A29" s="16" t="s">
        <v>54</v>
      </c>
      <c r="G29" s="16">
        <v>20</v>
      </c>
    </row>
    <row r="30" spans="1:7" x14ac:dyDescent="0.55000000000000004">
      <c r="A30" s="16" t="s">
        <v>55</v>
      </c>
      <c r="G30" s="16">
        <v>21</v>
      </c>
    </row>
    <row r="31" spans="1:7" s="17" customFormat="1" x14ac:dyDescent="0.55000000000000004">
      <c r="A31" s="17" t="s">
        <v>12</v>
      </c>
    </row>
    <row r="32" spans="1:7" x14ac:dyDescent="0.55000000000000004">
      <c r="A32" s="16" t="s">
        <v>56</v>
      </c>
      <c r="G32" s="16">
        <v>22</v>
      </c>
    </row>
  </sheetData>
  <mergeCells count="1">
    <mergeCell ref="A1:H1"/>
  </mergeCells>
  <pageMargins left="0.51181102362204722" right="0.15748031496062992" top="0.47244094488188981" bottom="7.874015748031496E-2" header="0.31496062992125984" footer="0.15748031496062992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I10" sqref="I10"/>
    </sheetView>
  </sheetViews>
  <sheetFormatPr defaultRowHeight="14.25" x14ac:dyDescent="0.2"/>
  <cols>
    <col min="1" max="1" width="12.125" style="20" bestFit="1" customWidth="1"/>
    <col min="2" max="2" width="8.75" style="20" customWidth="1"/>
    <col min="3" max="3" width="7.25" style="20" customWidth="1"/>
    <col min="4" max="4" width="8.375" style="20" customWidth="1"/>
    <col min="5" max="5" width="8.625" style="20" customWidth="1"/>
    <col min="6" max="6" width="9.375" style="20" customWidth="1"/>
    <col min="7" max="7" width="10.75" style="20" customWidth="1"/>
    <col min="8" max="8" width="10.25" style="20" customWidth="1"/>
    <col min="9" max="9" width="10.125" style="20" customWidth="1"/>
    <col min="10" max="16384" width="9" style="20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91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5" customHeight="1" x14ac:dyDescent="0.2">
      <c r="A6" s="54" t="s">
        <v>78</v>
      </c>
      <c r="B6" s="54" t="s">
        <v>1</v>
      </c>
      <c r="C6" s="54" t="s">
        <v>79</v>
      </c>
      <c r="D6" s="54" t="s">
        <v>80</v>
      </c>
      <c r="E6" s="54" t="s">
        <v>81</v>
      </c>
      <c r="F6" s="54" t="s">
        <v>4</v>
      </c>
      <c r="G6" s="54" t="s">
        <v>5</v>
      </c>
      <c r="H6" s="54" t="s">
        <v>82</v>
      </c>
      <c r="I6" s="55" t="s">
        <v>15</v>
      </c>
    </row>
    <row r="7" spans="1:9" ht="21" x14ac:dyDescent="0.45">
      <c r="A7" s="56" t="s">
        <v>26</v>
      </c>
      <c r="B7" s="57">
        <f>+B8+B9+B10</f>
        <v>20</v>
      </c>
      <c r="C7" s="57">
        <f t="shared" ref="C7:G7" si="0">+C8+C9+C10</f>
        <v>45</v>
      </c>
      <c r="D7" s="57">
        <f t="shared" si="0"/>
        <v>0</v>
      </c>
      <c r="E7" s="57">
        <f t="shared" si="0"/>
        <v>45</v>
      </c>
      <c r="F7" s="57">
        <f t="shared" si="0"/>
        <v>45</v>
      </c>
      <c r="G7" s="57">
        <f t="shared" si="0"/>
        <v>210000</v>
      </c>
      <c r="H7" s="59">
        <f>+G7/F7</f>
        <v>4666.666666666667</v>
      </c>
      <c r="I7" s="60">
        <f>+I8</f>
        <v>25</v>
      </c>
    </row>
    <row r="8" spans="1:9" ht="21" x14ac:dyDescent="0.45">
      <c r="A8" s="58" t="s">
        <v>28</v>
      </c>
      <c r="B8" s="59">
        <v>20</v>
      </c>
      <c r="C8" s="59">
        <v>45</v>
      </c>
      <c r="D8" s="59">
        <v>0</v>
      </c>
      <c r="E8" s="59">
        <f>+D8+C8</f>
        <v>45</v>
      </c>
      <c r="F8" s="59">
        <v>45</v>
      </c>
      <c r="G8" s="59">
        <v>210000</v>
      </c>
      <c r="H8" s="59">
        <f>+G8/F8</f>
        <v>4666.666666666667</v>
      </c>
      <c r="I8" s="60">
        <v>25</v>
      </c>
    </row>
    <row r="10" spans="1:9" ht="21.75" x14ac:dyDescent="0.5">
      <c r="A10" s="19" t="s">
        <v>31</v>
      </c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activeCell="H6" sqref="H6"/>
    </sheetView>
  </sheetViews>
  <sheetFormatPr defaultRowHeight="14.25" x14ac:dyDescent="0.2"/>
  <cols>
    <col min="1" max="1" width="12.625" style="8" customWidth="1"/>
    <col min="2" max="2" width="12.25" style="8" bestFit="1" customWidth="1"/>
    <col min="3" max="3" width="8.125" style="8" customWidth="1"/>
    <col min="4" max="4" width="8.875" style="8" customWidth="1"/>
    <col min="5" max="5" width="7.5" style="8" customWidth="1"/>
    <col min="6" max="6" width="11" style="8" customWidth="1"/>
    <col min="7" max="7" width="9.25" style="8" bestFit="1" customWidth="1"/>
    <col min="8" max="8" width="10.25" style="8" bestFit="1" customWidth="1"/>
    <col min="9" max="9" width="8.375" style="8" customWidth="1"/>
    <col min="10" max="10" width="17.375" style="8" bestFit="1" customWidth="1"/>
    <col min="11" max="11" width="13" style="8" bestFit="1" customWidth="1"/>
    <col min="12" max="12" width="12" style="8" bestFit="1" customWidth="1"/>
    <col min="13" max="13" width="9.25" style="8" bestFit="1" customWidth="1"/>
    <col min="14" max="14" width="10.125" style="8" bestFit="1" customWidth="1"/>
    <col min="15" max="15" width="8.375" style="8" customWidth="1"/>
    <col min="16" max="16384" width="9" style="8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87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2" x14ac:dyDescent="0.2">
      <c r="A6" s="63" t="s">
        <v>78</v>
      </c>
      <c r="B6" s="71" t="s">
        <v>1</v>
      </c>
      <c r="C6" s="71" t="s">
        <v>79</v>
      </c>
      <c r="D6" s="71" t="s">
        <v>80</v>
      </c>
      <c r="E6" s="71" t="s">
        <v>81</v>
      </c>
      <c r="F6" s="71" t="s">
        <v>4</v>
      </c>
      <c r="G6" s="63" t="s">
        <v>5</v>
      </c>
      <c r="H6" s="71" t="s">
        <v>82</v>
      </c>
      <c r="I6" s="64" t="s">
        <v>15</v>
      </c>
    </row>
    <row r="7" spans="1:9" ht="21" x14ac:dyDescent="0.45">
      <c r="A7" s="65" t="s">
        <v>26</v>
      </c>
      <c r="B7" s="66">
        <f>+B9+B8+B10+B11</f>
        <v>464</v>
      </c>
      <c r="C7" s="66">
        <f t="shared" ref="C7:G7" si="0">+C9+C8+C10+C11</f>
        <v>9213</v>
      </c>
      <c r="D7" s="66">
        <f t="shared" si="0"/>
        <v>539</v>
      </c>
      <c r="E7" s="66">
        <f t="shared" si="0"/>
        <v>9752</v>
      </c>
      <c r="F7" s="66">
        <f t="shared" si="0"/>
        <v>9213</v>
      </c>
      <c r="G7" s="66">
        <f t="shared" si="0"/>
        <v>1620000</v>
      </c>
      <c r="H7" s="66">
        <f>+(H9+H8+H10+H11)/4</f>
        <v>170.55005112078337</v>
      </c>
      <c r="I7" s="70">
        <f>+(I9+I8+I10+I11)/4</f>
        <v>20.38</v>
      </c>
    </row>
    <row r="8" spans="1:9" ht="21" x14ac:dyDescent="0.45">
      <c r="A8" s="67" t="s">
        <v>27</v>
      </c>
      <c r="B8" s="68">
        <v>198</v>
      </c>
      <c r="C8" s="68">
        <v>2462</v>
      </c>
      <c r="D8" s="68">
        <v>258</v>
      </c>
      <c r="E8" s="68">
        <f>+D8+C8</f>
        <v>2720</v>
      </c>
      <c r="F8" s="68">
        <f>+C8</f>
        <v>2462</v>
      </c>
      <c r="G8" s="68">
        <v>450000</v>
      </c>
      <c r="H8" s="68">
        <f>+G8/F8</f>
        <v>182.77822908204712</v>
      </c>
      <c r="I8" s="69">
        <v>20.05</v>
      </c>
    </row>
    <row r="9" spans="1:9" ht="21" x14ac:dyDescent="0.45">
      <c r="A9" s="67" t="s">
        <v>28</v>
      </c>
      <c r="B9" s="68">
        <v>55</v>
      </c>
      <c r="C9" s="68">
        <v>800</v>
      </c>
      <c r="D9" s="68">
        <v>61</v>
      </c>
      <c r="E9" s="68">
        <f t="shared" ref="E9:E11" si="1">+D9+C9</f>
        <v>861</v>
      </c>
      <c r="F9" s="68">
        <f t="shared" ref="F9:F11" si="2">+C9</f>
        <v>800</v>
      </c>
      <c r="G9" s="68">
        <v>120000</v>
      </c>
      <c r="H9" s="68">
        <f t="shared" ref="H9:H11" si="3">+G9/F9</f>
        <v>150</v>
      </c>
      <c r="I9" s="69">
        <v>20.11</v>
      </c>
    </row>
    <row r="10" spans="1:9" ht="21" x14ac:dyDescent="0.45">
      <c r="A10" s="67" t="s">
        <v>29</v>
      </c>
      <c r="B10" s="68">
        <v>29</v>
      </c>
      <c r="C10" s="68">
        <v>3534</v>
      </c>
      <c r="D10" s="68">
        <v>100</v>
      </c>
      <c r="E10" s="68">
        <f t="shared" si="1"/>
        <v>3634</v>
      </c>
      <c r="F10" s="68">
        <f t="shared" si="2"/>
        <v>3534</v>
      </c>
      <c r="G10" s="68">
        <v>650000</v>
      </c>
      <c r="H10" s="68">
        <f t="shared" si="3"/>
        <v>183.92756083757783</v>
      </c>
      <c r="I10" s="69">
        <v>20.239999999999998</v>
      </c>
    </row>
    <row r="11" spans="1:9" ht="21" x14ac:dyDescent="0.45">
      <c r="A11" s="67" t="s">
        <v>30</v>
      </c>
      <c r="B11" s="68">
        <v>182</v>
      </c>
      <c r="C11" s="68">
        <v>2417</v>
      </c>
      <c r="D11" s="68">
        <v>120</v>
      </c>
      <c r="E11" s="68">
        <f t="shared" si="1"/>
        <v>2537</v>
      </c>
      <c r="F11" s="68">
        <f t="shared" si="2"/>
        <v>2417</v>
      </c>
      <c r="G11" s="68">
        <v>400000</v>
      </c>
      <c r="H11" s="68">
        <f t="shared" si="3"/>
        <v>165.49441456350849</v>
      </c>
      <c r="I11" s="69">
        <v>21.12</v>
      </c>
    </row>
    <row r="12" spans="1:9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21.75" x14ac:dyDescent="0.5">
      <c r="A13" s="19" t="s">
        <v>31</v>
      </c>
      <c r="B13" s="20"/>
      <c r="C13" s="20"/>
      <c r="D13" s="20"/>
      <c r="E13" s="20"/>
      <c r="F13" s="20"/>
      <c r="G13" s="20"/>
      <c r="H13" s="20"/>
      <c r="I13" s="20"/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0" sqref="C10"/>
    </sheetView>
  </sheetViews>
  <sheetFormatPr defaultRowHeight="21" x14ac:dyDescent="0.45"/>
  <cols>
    <col min="1" max="1" width="11.875" style="61" customWidth="1"/>
    <col min="2" max="2" width="9.125" style="61" customWidth="1"/>
    <col min="3" max="3" width="8.375" style="61" customWidth="1"/>
    <col min="4" max="4" width="7.25" style="61" customWidth="1"/>
    <col min="5" max="5" width="8" style="61" customWidth="1"/>
    <col min="6" max="6" width="9.5" style="61" customWidth="1"/>
    <col min="7" max="7" width="11.125" style="61" customWidth="1"/>
    <col min="8" max="8" width="11.5" style="61" customWidth="1"/>
    <col min="9" max="9" width="11" style="61" customWidth="1"/>
    <col min="10" max="16384" width="9" style="61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89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63" x14ac:dyDescent="0.45">
      <c r="A6" s="54" t="s">
        <v>78</v>
      </c>
      <c r="B6" s="54" t="s">
        <v>1</v>
      </c>
      <c r="C6" s="54" t="s">
        <v>79</v>
      </c>
      <c r="D6" s="54" t="s">
        <v>80</v>
      </c>
      <c r="E6" s="54" t="s">
        <v>81</v>
      </c>
      <c r="F6" s="54" t="s">
        <v>4</v>
      </c>
      <c r="G6" s="54" t="s">
        <v>5</v>
      </c>
      <c r="H6" s="77" t="s">
        <v>82</v>
      </c>
      <c r="I6" s="55" t="s">
        <v>90</v>
      </c>
    </row>
    <row r="7" spans="1:9" s="73" customFormat="1" x14ac:dyDescent="0.45">
      <c r="A7" s="74" t="s">
        <v>26</v>
      </c>
      <c r="B7" s="75">
        <f>+B8+B9+B11+B10</f>
        <v>44</v>
      </c>
      <c r="C7" s="75">
        <f t="shared" ref="C7:G7" si="0">+C8+C9+C11+C10</f>
        <v>577</v>
      </c>
      <c r="D7" s="75">
        <f t="shared" si="0"/>
        <v>0</v>
      </c>
      <c r="E7" s="75">
        <f t="shared" si="0"/>
        <v>577</v>
      </c>
      <c r="F7" s="75">
        <f t="shared" si="0"/>
        <v>396</v>
      </c>
      <c r="G7" s="75">
        <f t="shared" si="0"/>
        <v>438000</v>
      </c>
      <c r="H7" s="75">
        <f>+(H8+H9+H11+H10)/4</f>
        <v>1066.2929125138428</v>
      </c>
      <c r="I7" s="76">
        <f>+(I8+I9+I11)/3</f>
        <v>5.2733333333333334</v>
      </c>
    </row>
    <row r="8" spans="1:9" x14ac:dyDescent="0.45">
      <c r="A8" s="67" t="s">
        <v>27</v>
      </c>
      <c r="B8" s="68">
        <v>21</v>
      </c>
      <c r="C8" s="68">
        <v>319</v>
      </c>
      <c r="D8" s="68">
        <v>0</v>
      </c>
      <c r="E8" s="66">
        <f>+D8+C8</f>
        <v>319</v>
      </c>
      <c r="F8" s="68">
        <v>215</v>
      </c>
      <c r="G8" s="68">
        <v>250000</v>
      </c>
      <c r="H8" s="68">
        <f>+G8/F8</f>
        <v>1162.7906976744187</v>
      </c>
      <c r="I8" s="69">
        <v>5.6</v>
      </c>
    </row>
    <row r="9" spans="1:9" x14ac:dyDescent="0.45">
      <c r="A9" s="67" t="s">
        <v>28</v>
      </c>
      <c r="B9" s="68">
        <v>5</v>
      </c>
      <c r="C9" s="68">
        <v>56</v>
      </c>
      <c r="D9" s="68">
        <v>0</v>
      </c>
      <c r="E9" s="66">
        <f t="shared" ref="E9:E11" si="1">+D9+C9</f>
        <v>56</v>
      </c>
      <c r="F9" s="68">
        <f t="shared" ref="F9" si="2">+C9</f>
        <v>56</v>
      </c>
      <c r="G9" s="68">
        <v>58000</v>
      </c>
      <c r="H9" s="68">
        <f t="shared" ref="H9:H11" si="3">+G9/F9</f>
        <v>1035.7142857142858</v>
      </c>
      <c r="I9" s="69">
        <v>5.0199999999999996</v>
      </c>
    </row>
    <row r="10" spans="1:9" x14ac:dyDescent="0.45">
      <c r="A10" s="67" t="s">
        <v>29</v>
      </c>
      <c r="B10" s="68">
        <v>8</v>
      </c>
      <c r="C10" s="68">
        <v>115</v>
      </c>
      <c r="D10" s="68">
        <v>0</v>
      </c>
      <c r="E10" s="66">
        <f t="shared" si="1"/>
        <v>115</v>
      </c>
      <c r="F10" s="68">
        <v>75</v>
      </c>
      <c r="G10" s="68">
        <v>80000</v>
      </c>
      <c r="H10" s="68">
        <f t="shared" si="3"/>
        <v>1066.6666666666667</v>
      </c>
      <c r="I10" s="69">
        <v>5.15</v>
      </c>
    </row>
    <row r="11" spans="1:9" x14ac:dyDescent="0.45">
      <c r="A11" s="67" t="s">
        <v>30</v>
      </c>
      <c r="B11" s="68">
        <v>10</v>
      </c>
      <c r="C11" s="68">
        <v>87</v>
      </c>
      <c r="D11" s="68">
        <v>0</v>
      </c>
      <c r="E11" s="66">
        <f t="shared" si="1"/>
        <v>87</v>
      </c>
      <c r="F11" s="68">
        <v>50</v>
      </c>
      <c r="G11" s="68">
        <v>50000</v>
      </c>
      <c r="H11" s="68">
        <f t="shared" si="3"/>
        <v>1000</v>
      </c>
      <c r="I11" s="69">
        <v>5.2</v>
      </c>
    </row>
    <row r="12" spans="1:9" ht="10.5" customHeight="1" x14ac:dyDescent="0.45"/>
    <row r="13" spans="1:9" ht="21.75" x14ac:dyDescent="0.5">
      <c r="A13" s="19" t="s">
        <v>31</v>
      </c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opLeftCell="A4" workbookViewId="0">
      <selection activeCell="F16" sqref="F16"/>
    </sheetView>
  </sheetViews>
  <sheetFormatPr defaultRowHeight="14.25" x14ac:dyDescent="0.2"/>
  <cols>
    <col min="1" max="1" width="12.5" style="8" customWidth="1"/>
    <col min="2" max="2" width="9.75" style="8" customWidth="1"/>
    <col min="3" max="3" width="8.125" style="8" customWidth="1"/>
    <col min="4" max="4" width="8.875" style="8" customWidth="1"/>
    <col min="5" max="5" width="7.5" style="8" customWidth="1"/>
    <col min="6" max="6" width="10.375" style="8" bestFit="1" customWidth="1"/>
    <col min="7" max="7" width="12.375" style="8" customWidth="1"/>
    <col min="8" max="8" width="11.375" style="8" customWidth="1"/>
    <col min="9" max="9" width="11.75" style="8" customWidth="1"/>
    <col min="10" max="10" width="12" style="8" bestFit="1" customWidth="1"/>
    <col min="11" max="11" width="12.5" style="8" bestFit="1" customWidth="1"/>
    <col min="12" max="16384" width="9" style="8"/>
  </cols>
  <sheetData>
    <row r="1" spans="1:9" ht="23.25" x14ac:dyDescent="0.5">
      <c r="A1" s="111" t="s">
        <v>75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88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77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63" x14ac:dyDescent="0.2">
      <c r="A6" s="63" t="s">
        <v>78</v>
      </c>
      <c r="B6" s="71" t="s">
        <v>1</v>
      </c>
      <c r="C6" s="71" t="s">
        <v>79</v>
      </c>
      <c r="D6" s="71" t="s">
        <v>80</v>
      </c>
      <c r="E6" s="71" t="s">
        <v>81</v>
      </c>
      <c r="F6" s="71" t="s">
        <v>4</v>
      </c>
      <c r="G6" s="71" t="s">
        <v>5</v>
      </c>
      <c r="H6" s="71" t="s">
        <v>82</v>
      </c>
      <c r="I6" s="72" t="s">
        <v>15</v>
      </c>
    </row>
    <row r="7" spans="1:9" ht="21" x14ac:dyDescent="0.45">
      <c r="A7" s="65" t="s">
        <v>26</v>
      </c>
      <c r="B7" s="66">
        <f>+B9+B8+B10+B11</f>
        <v>997</v>
      </c>
      <c r="C7" s="66">
        <f t="shared" ref="C7:G7" si="0">+C9+C8+C10+C11</f>
        <v>4130</v>
      </c>
      <c r="D7" s="66">
        <f t="shared" si="0"/>
        <v>438</v>
      </c>
      <c r="E7" s="66">
        <f t="shared" si="0"/>
        <v>4568</v>
      </c>
      <c r="F7" s="66">
        <f t="shared" si="0"/>
        <v>4130</v>
      </c>
      <c r="G7" s="66">
        <f t="shared" si="0"/>
        <v>1050000</v>
      </c>
      <c r="H7" s="66">
        <f>+(H9+H8+H10+H11)/4</f>
        <v>251.6340087087888</v>
      </c>
      <c r="I7" s="70">
        <f>+(I9+I8+I10+I11)/4</f>
        <v>27.875</v>
      </c>
    </row>
    <row r="8" spans="1:9" ht="21" x14ac:dyDescent="0.45">
      <c r="A8" s="67" t="s">
        <v>27</v>
      </c>
      <c r="B8" s="68">
        <v>311</v>
      </c>
      <c r="C8" s="68">
        <v>1500</v>
      </c>
      <c r="D8" s="68">
        <v>207</v>
      </c>
      <c r="E8" s="68">
        <f>+D8+C8</f>
        <v>1707</v>
      </c>
      <c r="F8" s="68">
        <f>+C8</f>
        <v>1500</v>
      </c>
      <c r="G8" s="68">
        <v>400000</v>
      </c>
      <c r="H8" s="68">
        <f>+G8/F8</f>
        <v>266.66666666666669</v>
      </c>
      <c r="I8" s="69">
        <v>28.2</v>
      </c>
    </row>
    <row r="9" spans="1:9" ht="21" x14ac:dyDescent="0.45">
      <c r="A9" s="67" t="s">
        <v>28</v>
      </c>
      <c r="B9" s="68">
        <v>172</v>
      </c>
      <c r="C9" s="68">
        <v>800</v>
      </c>
      <c r="D9" s="68">
        <v>49</v>
      </c>
      <c r="E9" s="68">
        <f t="shared" ref="E9:E11" si="1">+D9+C9</f>
        <v>849</v>
      </c>
      <c r="F9" s="68">
        <f t="shared" ref="F9:F11" si="2">+C9</f>
        <v>800</v>
      </c>
      <c r="G9" s="68">
        <v>200000</v>
      </c>
      <c r="H9" s="68">
        <f t="shared" ref="H9:H11" si="3">+G9/F9</f>
        <v>250</v>
      </c>
      <c r="I9" s="69">
        <v>27.8</v>
      </c>
    </row>
    <row r="10" spans="1:9" ht="21" x14ac:dyDescent="0.45">
      <c r="A10" s="67" t="s">
        <v>29</v>
      </c>
      <c r="B10" s="68">
        <v>178</v>
      </c>
      <c r="C10" s="68">
        <v>620</v>
      </c>
      <c r="D10" s="68">
        <v>65</v>
      </c>
      <c r="E10" s="68">
        <f t="shared" si="1"/>
        <v>685</v>
      </c>
      <c r="F10" s="68">
        <f t="shared" si="2"/>
        <v>620</v>
      </c>
      <c r="G10" s="68">
        <v>150000</v>
      </c>
      <c r="H10" s="68">
        <f t="shared" si="3"/>
        <v>241.93548387096774</v>
      </c>
      <c r="I10" s="69">
        <v>28</v>
      </c>
    </row>
    <row r="11" spans="1:9" ht="21" x14ac:dyDescent="0.45">
      <c r="A11" s="67" t="s">
        <v>30</v>
      </c>
      <c r="B11" s="68">
        <v>336</v>
      </c>
      <c r="C11" s="68">
        <v>1210</v>
      </c>
      <c r="D11" s="68">
        <v>117</v>
      </c>
      <c r="E11" s="68">
        <f t="shared" si="1"/>
        <v>1327</v>
      </c>
      <c r="F11" s="68">
        <f t="shared" si="2"/>
        <v>1210</v>
      </c>
      <c r="G11" s="68">
        <v>300000</v>
      </c>
      <c r="H11" s="68">
        <f t="shared" si="3"/>
        <v>247.93388429752065</v>
      </c>
      <c r="I11" s="69">
        <v>27.5</v>
      </c>
    </row>
    <row r="12" spans="1:9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21.75" x14ac:dyDescent="0.5">
      <c r="A13" s="19" t="s">
        <v>31</v>
      </c>
      <c r="B13" s="20"/>
      <c r="C13" s="20"/>
      <c r="D13" s="20"/>
      <c r="E13" s="20"/>
      <c r="F13" s="20"/>
      <c r="G13" s="20"/>
      <c r="H13" s="20"/>
      <c r="I13" s="20"/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A6" sqref="A6:H8"/>
    </sheetView>
  </sheetViews>
  <sheetFormatPr defaultRowHeight="23.25" x14ac:dyDescent="0.5"/>
  <cols>
    <col min="1" max="1" width="10.25" style="79" customWidth="1"/>
    <col min="2" max="2" width="9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0.375" style="79" bestFit="1" customWidth="1"/>
    <col min="7" max="7" width="12.625" style="79" customWidth="1"/>
    <col min="8" max="8" width="14.3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36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33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f>+B10</f>
        <v>8</v>
      </c>
      <c r="C9" s="81">
        <f t="shared" ref="C9:H9" si="0">+C10</f>
        <v>7</v>
      </c>
      <c r="D9" s="81">
        <f t="shared" si="0"/>
        <v>0</v>
      </c>
      <c r="E9" s="81">
        <f t="shared" si="0"/>
        <v>7</v>
      </c>
      <c r="F9" s="81">
        <f t="shared" si="0"/>
        <v>10000</v>
      </c>
      <c r="G9" s="82">
        <f t="shared" si="0"/>
        <v>1428.5714285714287</v>
      </c>
      <c r="H9" s="81">
        <f t="shared" si="0"/>
        <v>100</v>
      </c>
    </row>
    <row r="10" spans="1:8" x14ac:dyDescent="0.5">
      <c r="A10" s="83" t="s">
        <v>28</v>
      </c>
      <c r="B10" s="81">
        <v>8</v>
      </c>
      <c r="C10" s="81">
        <v>7</v>
      </c>
      <c r="D10" s="81">
        <v>0</v>
      </c>
      <c r="E10" s="81">
        <f>+C10-D10</f>
        <v>7</v>
      </c>
      <c r="F10" s="84">
        <v>10000</v>
      </c>
      <c r="G10" s="84">
        <f>+F10/E10</f>
        <v>1428.5714285714287</v>
      </c>
      <c r="H10" s="81">
        <v>100</v>
      </c>
    </row>
    <row r="12" spans="1:8" x14ac:dyDescent="0.5">
      <c r="A12" s="79" t="s">
        <v>35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opLeftCell="A7" workbookViewId="0">
      <selection activeCell="E5" sqref="E5"/>
    </sheetView>
  </sheetViews>
  <sheetFormatPr defaultRowHeight="24" x14ac:dyDescent="0.55000000000000004"/>
  <cols>
    <col min="1" max="1" width="20" style="16" customWidth="1"/>
    <col min="2" max="2" width="8.25" style="16" customWidth="1"/>
    <col min="3" max="3" width="9.75" style="16" customWidth="1"/>
    <col min="4" max="4" width="9.375" style="16" customWidth="1"/>
    <col min="5" max="5" width="10.375" style="16" customWidth="1"/>
    <col min="6" max="6" width="14" style="16" bestFit="1" customWidth="1"/>
    <col min="7" max="7" width="9" style="16" customWidth="1"/>
    <col min="8" max="8" width="9.625" style="16" bestFit="1" customWidth="1"/>
    <col min="9" max="16384" width="9" style="16"/>
  </cols>
  <sheetData>
    <row r="1" spans="1:8" s="17" customFormat="1" x14ac:dyDescent="0.55000000000000004">
      <c r="A1" s="94" t="s">
        <v>57</v>
      </c>
      <c r="B1" s="95"/>
      <c r="C1" s="95"/>
      <c r="D1" s="95"/>
      <c r="E1" s="95"/>
      <c r="F1" s="95"/>
      <c r="G1" s="95"/>
      <c r="H1" s="95"/>
    </row>
    <row r="2" spans="1:8" s="17" customFormat="1" x14ac:dyDescent="0.55000000000000004">
      <c r="A2" s="94" t="s">
        <v>58</v>
      </c>
      <c r="B2" s="95"/>
      <c r="C2" s="95"/>
      <c r="D2" s="95"/>
      <c r="E2" s="95"/>
      <c r="F2" s="95"/>
      <c r="G2" s="95"/>
      <c r="H2" s="95"/>
    </row>
    <row r="3" spans="1:8" s="17" customFormat="1" x14ac:dyDescent="0.55000000000000004">
      <c r="A3" s="94" t="s">
        <v>117</v>
      </c>
      <c r="B3" s="95"/>
      <c r="C3" s="95"/>
      <c r="D3" s="95"/>
      <c r="E3" s="95"/>
      <c r="F3" s="95"/>
      <c r="G3" s="95"/>
      <c r="H3" s="95"/>
    </row>
    <row r="4" spans="1:8" ht="9.75" customHeight="1" x14ac:dyDescent="0.55000000000000004">
      <c r="A4" s="96"/>
      <c r="B4" s="97"/>
      <c r="C4" s="97"/>
      <c r="D4" s="97"/>
      <c r="E4" s="97"/>
      <c r="F4" s="97"/>
      <c r="G4" s="97"/>
      <c r="H4" s="97"/>
    </row>
    <row r="5" spans="1:8" s="23" customFormat="1" ht="144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2" t="s">
        <v>15</v>
      </c>
    </row>
    <row r="6" spans="1:8" s="17" customFormat="1" x14ac:dyDescent="0.55000000000000004">
      <c r="A6" s="24" t="s">
        <v>7</v>
      </c>
      <c r="B6" s="25">
        <f>+B7+B8</f>
        <v>4685</v>
      </c>
      <c r="C6" s="26">
        <f t="shared" ref="C6:F6" si="0">+C7+C8</f>
        <v>48160.25</v>
      </c>
      <c r="D6" s="25">
        <f t="shared" si="0"/>
        <v>85</v>
      </c>
      <c r="E6" s="26">
        <f t="shared" si="0"/>
        <v>48075.25</v>
      </c>
      <c r="F6" s="25">
        <f t="shared" si="0"/>
        <v>19091300</v>
      </c>
      <c r="G6" s="26" t="s">
        <v>34</v>
      </c>
      <c r="H6" s="26" t="s">
        <v>34</v>
      </c>
    </row>
    <row r="7" spans="1:8" x14ac:dyDescent="0.55000000000000004">
      <c r="A7" s="27" t="s">
        <v>8</v>
      </c>
      <c r="B7" s="28">
        <v>4524</v>
      </c>
      <c r="C7" s="29">
        <v>47118</v>
      </c>
      <c r="D7" s="29">
        <v>85</v>
      </c>
      <c r="E7" s="29">
        <f>+C7-D7</f>
        <v>47033</v>
      </c>
      <c r="F7" s="29">
        <v>18476000</v>
      </c>
      <c r="G7" s="30">
        <v>394.06</v>
      </c>
      <c r="H7" s="30">
        <v>7.45</v>
      </c>
    </row>
    <row r="8" spans="1:8" x14ac:dyDescent="0.55000000000000004">
      <c r="A8" s="27" t="s">
        <v>9</v>
      </c>
      <c r="B8" s="31">
        <v>161</v>
      </c>
      <c r="C8" s="30">
        <v>1042.25</v>
      </c>
      <c r="D8" s="29">
        <v>0</v>
      </c>
      <c r="E8" s="30">
        <v>1042.25</v>
      </c>
      <c r="F8" s="29">
        <v>615300</v>
      </c>
      <c r="G8" s="30">
        <v>553.01</v>
      </c>
      <c r="H8" s="30">
        <v>5.15</v>
      </c>
    </row>
    <row r="9" spans="1:8" s="17" customFormat="1" x14ac:dyDescent="0.55000000000000004">
      <c r="A9" s="24" t="s">
        <v>10</v>
      </c>
      <c r="B9" s="32">
        <f>+B10+B11+B12</f>
        <v>668</v>
      </c>
      <c r="C9" s="32">
        <f t="shared" ref="C9:F9" si="1">+C10+C11+C12</f>
        <v>4584</v>
      </c>
      <c r="D9" s="32">
        <f t="shared" si="1"/>
        <v>0</v>
      </c>
      <c r="E9" s="32">
        <f t="shared" si="1"/>
        <v>4584</v>
      </c>
      <c r="F9" s="33">
        <f t="shared" si="1"/>
        <v>15650800</v>
      </c>
      <c r="G9" s="32" t="s">
        <v>34</v>
      </c>
      <c r="H9" s="32" t="s">
        <v>34</v>
      </c>
    </row>
    <row r="10" spans="1:8" x14ac:dyDescent="0.55000000000000004">
      <c r="A10" s="34" t="s">
        <v>59</v>
      </c>
      <c r="B10" s="35">
        <v>372</v>
      </c>
      <c r="C10" s="29">
        <v>4030</v>
      </c>
      <c r="D10" s="29">
        <v>0</v>
      </c>
      <c r="E10" s="29">
        <v>4030</v>
      </c>
      <c r="F10" s="29">
        <v>14087500</v>
      </c>
      <c r="G10" s="29">
        <v>3501.96</v>
      </c>
      <c r="H10" s="30">
        <v>2.09</v>
      </c>
    </row>
    <row r="11" spans="1:8" x14ac:dyDescent="0.55000000000000004">
      <c r="A11" s="36" t="s">
        <v>60</v>
      </c>
      <c r="B11" s="35">
        <v>294</v>
      </c>
      <c r="C11" s="29">
        <v>550</v>
      </c>
      <c r="D11" s="29">
        <v>0</v>
      </c>
      <c r="E11" s="29">
        <v>550</v>
      </c>
      <c r="F11" s="29">
        <v>1561700</v>
      </c>
      <c r="G11" s="29">
        <v>2804.51</v>
      </c>
      <c r="H11" s="30">
        <v>0.46</v>
      </c>
    </row>
    <row r="12" spans="1:8" x14ac:dyDescent="0.55000000000000004">
      <c r="A12" s="37" t="s">
        <v>61</v>
      </c>
      <c r="B12" s="35">
        <v>2</v>
      </c>
      <c r="C12" s="29">
        <v>4</v>
      </c>
      <c r="D12" s="29">
        <v>0</v>
      </c>
      <c r="E12" s="29">
        <v>4</v>
      </c>
      <c r="F12" s="29">
        <v>1600</v>
      </c>
      <c r="G12" s="29">
        <v>400</v>
      </c>
      <c r="H12" s="30">
        <v>7</v>
      </c>
    </row>
    <row r="13" spans="1:8" s="17" customFormat="1" x14ac:dyDescent="0.55000000000000004">
      <c r="A13" s="38" t="s">
        <v>11</v>
      </c>
      <c r="B13" s="32">
        <f>+B14+B15+B16+B17+B18+B19+B20</f>
        <v>223</v>
      </c>
      <c r="C13" s="32">
        <f t="shared" ref="C13:F13" si="2">+C14+C15+C16+C17+C18+C19+C20</f>
        <v>325</v>
      </c>
      <c r="D13" s="32">
        <f t="shared" si="2"/>
        <v>0</v>
      </c>
      <c r="E13" s="32">
        <f t="shared" si="2"/>
        <v>325</v>
      </c>
      <c r="F13" s="32">
        <f t="shared" si="2"/>
        <v>969120</v>
      </c>
      <c r="G13" s="33"/>
      <c r="H13" s="39"/>
    </row>
    <row r="14" spans="1:8" x14ac:dyDescent="0.55000000000000004">
      <c r="A14" s="37" t="s">
        <v>62</v>
      </c>
      <c r="B14" s="35">
        <v>64</v>
      </c>
      <c r="C14" s="87">
        <v>85.5</v>
      </c>
      <c r="D14" s="29">
        <v>0</v>
      </c>
      <c r="E14" s="87">
        <v>85.5</v>
      </c>
      <c r="F14" s="29">
        <v>287800</v>
      </c>
      <c r="G14" s="30">
        <v>3400.42</v>
      </c>
      <c r="H14" s="30">
        <v>9.84</v>
      </c>
    </row>
    <row r="15" spans="1:8" x14ac:dyDescent="0.55000000000000004">
      <c r="A15" s="37" t="s">
        <v>63</v>
      </c>
      <c r="B15" s="35">
        <v>60</v>
      </c>
      <c r="C15" s="29">
        <v>67</v>
      </c>
      <c r="D15" s="29">
        <v>0</v>
      </c>
      <c r="E15" s="29">
        <v>67</v>
      </c>
      <c r="F15" s="29">
        <v>106000</v>
      </c>
      <c r="G15" s="30">
        <v>1562.55</v>
      </c>
      <c r="H15" s="30">
        <v>20.309999999999999</v>
      </c>
    </row>
    <row r="16" spans="1:8" x14ac:dyDescent="0.55000000000000004">
      <c r="A16" s="37" t="s">
        <v>64</v>
      </c>
      <c r="B16" s="35">
        <v>47</v>
      </c>
      <c r="C16" s="29">
        <v>69</v>
      </c>
      <c r="D16" s="40">
        <v>0</v>
      </c>
      <c r="E16" s="29">
        <v>69</v>
      </c>
      <c r="F16" s="29">
        <v>312400</v>
      </c>
      <c r="G16" s="30">
        <v>4491.24</v>
      </c>
      <c r="H16" s="30">
        <v>12.16</v>
      </c>
    </row>
    <row r="17" spans="1:8" x14ac:dyDescent="0.55000000000000004">
      <c r="A17" s="37" t="s">
        <v>65</v>
      </c>
      <c r="B17" s="35">
        <v>21</v>
      </c>
      <c r="C17" s="41">
        <v>75</v>
      </c>
      <c r="D17" s="42">
        <v>0</v>
      </c>
      <c r="E17" s="43">
        <v>75</v>
      </c>
      <c r="F17" s="29">
        <v>241500</v>
      </c>
      <c r="G17" s="30">
        <v>3255.05</v>
      </c>
      <c r="H17" s="30">
        <v>4.5999999999999996</v>
      </c>
    </row>
    <row r="18" spans="1:8" x14ac:dyDescent="0.55000000000000004">
      <c r="A18" s="37" t="s">
        <v>113</v>
      </c>
      <c r="B18" s="35">
        <v>1</v>
      </c>
      <c r="C18" s="87">
        <v>0.5</v>
      </c>
      <c r="D18" s="44">
        <v>0</v>
      </c>
      <c r="E18" s="87">
        <v>0.5</v>
      </c>
      <c r="F18" s="29">
        <v>120</v>
      </c>
      <c r="G18" s="29">
        <v>240</v>
      </c>
      <c r="H18" s="30">
        <v>300</v>
      </c>
    </row>
    <row r="19" spans="1:8" x14ac:dyDescent="0.55000000000000004">
      <c r="A19" s="37" t="s">
        <v>66</v>
      </c>
      <c r="B19" s="35">
        <v>10</v>
      </c>
      <c r="C19" s="29">
        <v>18</v>
      </c>
      <c r="D19" s="29">
        <v>0</v>
      </c>
      <c r="E19" s="29">
        <v>18</v>
      </c>
      <c r="F19" s="29">
        <v>9300</v>
      </c>
      <c r="G19" s="29">
        <v>497</v>
      </c>
      <c r="H19" s="30">
        <v>68.33</v>
      </c>
    </row>
    <row r="20" spans="1:8" x14ac:dyDescent="0.55000000000000004">
      <c r="A20" s="37" t="s">
        <v>112</v>
      </c>
      <c r="B20" s="35">
        <v>20</v>
      </c>
      <c r="C20" s="29">
        <v>10</v>
      </c>
      <c r="D20" s="29">
        <v>0</v>
      </c>
      <c r="E20" s="29">
        <v>10</v>
      </c>
      <c r="F20" s="29">
        <v>12000</v>
      </c>
      <c r="G20" s="29">
        <v>1200</v>
      </c>
      <c r="H20" s="30">
        <v>25</v>
      </c>
    </row>
    <row r="21" spans="1:8" s="17" customFormat="1" x14ac:dyDescent="0.55000000000000004">
      <c r="A21" s="45" t="s">
        <v>12</v>
      </c>
      <c r="B21" s="46"/>
      <c r="C21" s="33"/>
      <c r="D21" s="33"/>
      <c r="E21" s="33"/>
      <c r="F21" s="33"/>
      <c r="G21" s="33"/>
      <c r="H21" s="39"/>
    </row>
    <row r="22" spans="1:8" x14ac:dyDescent="0.55000000000000004">
      <c r="A22" s="47" t="s">
        <v>67</v>
      </c>
      <c r="B22" s="31">
        <v>8</v>
      </c>
      <c r="C22" s="29">
        <v>7</v>
      </c>
      <c r="D22" s="29">
        <v>0</v>
      </c>
      <c r="E22" s="29">
        <v>7</v>
      </c>
      <c r="F22" s="29">
        <v>10000</v>
      </c>
      <c r="G22" s="30">
        <v>1428.57</v>
      </c>
      <c r="H22" s="30">
        <v>100</v>
      </c>
    </row>
    <row r="24" spans="1:8" x14ac:dyDescent="0.55000000000000004">
      <c r="A24" s="18" t="s">
        <v>31</v>
      </c>
    </row>
  </sheetData>
  <mergeCells count="4">
    <mergeCell ref="A1:H1"/>
    <mergeCell ref="A2:H2"/>
    <mergeCell ref="A3:H3"/>
    <mergeCell ref="A4:H4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opLeftCell="A4" workbookViewId="0">
      <selection activeCell="I12" sqref="I12"/>
    </sheetView>
  </sheetViews>
  <sheetFormatPr defaultRowHeight="21.75" x14ac:dyDescent="0.5"/>
  <cols>
    <col min="1" max="1" width="17.5" style="18" customWidth="1"/>
    <col min="2" max="2" width="8.25" style="18" customWidth="1"/>
    <col min="3" max="3" width="9.75" style="18" customWidth="1"/>
    <col min="4" max="4" width="9.375" style="18" customWidth="1"/>
    <col min="5" max="5" width="10.375" style="18" customWidth="1"/>
    <col min="6" max="6" width="11.75" style="18" customWidth="1"/>
    <col min="7" max="8" width="9" style="18" customWidth="1"/>
    <col min="9" max="16384" width="9" style="18"/>
  </cols>
  <sheetData>
    <row r="1" spans="1:8" ht="27.75" x14ac:dyDescent="0.65">
      <c r="A1" s="98" t="s">
        <v>16</v>
      </c>
      <c r="B1" s="99"/>
      <c r="C1" s="99"/>
      <c r="D1" s="99"/>
      <c r="E1" s="99"/>
      <c r="F1" s="99"/>
      <c r="G1" s="99"/>
      <c r="H1" s="99"/>
    </row>
    <row r="2" spans="1:8" s="17" customFormat="1" ht="24" x14ac:dyDescent="0.55000000000000004">
      <c r="A2" s="94" t="s">
        <v>58</v>
      </c>
      <c r="B2" s="95"/>
      <c r="C2" s="95"/>
      <c r="D2" s="95"/>
      <c r="E2" s="95"/>
      <c r="F2" s="95"/>
      <c r="G2" s="95"/>
      <c r="H2" s="95"/>
    </row>
    <row r="3" spans="1:8" ht="24" x14ac:dyDescent="0.55000000000000004">
      <c r="A3" s="94" t="s">
        <v>117</v>
      </c>
      <c r="B3" s="95"/>
      <c r="C3" s="95"/>
      <c r="D3" s="95"/>
      <c r="E3" s="95"/>
      <c r="F3" s="95"/>
      <c r="G3" s="95"/>
      <c r="H3" s="95"/>
    </row>
    <row r="4" spans="1:8" ht="12" customHeight="1" x14ac:dyDescent="0.5">
      <c r="A4" s="100"/>
      <c r="B4" s="101"/>
      <c r="C4" s="101"/>
      <c r="D4" s="101"/>
      <c r="E4" s="101"/>
      <c r="F4" s="101"/>
      <c r="G4" s="101"/>
      <c r="H4" s="101"/>
    </row>
    <row r="5" spans="1:8" ht="130.5" x14ac:dyDescent="0.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15</v>
      </c>
    </row>
    <row r="6" spans="1:8" x14ac:dyDescent="0.5">
      <c r="A6" s="1" t="s">
        <v>13</v>
      </c>
      <c r="B6" s="3">
        <f>+B7</f>
        <v>8</v>
      </c>
      <c r="C6" s="3">
        <f t="shared" ref="C6:F6" si="0">+C7</f>
        <v>380</v>
      </c>
      <c r="D6" s="3">
        <f t="shared" si="0"/>
        <v>0</v>
      </c>
      <c r="E6" s="3">
        <f t="shared" si="0"/>
        <v>153</v>
      </c>
      <c r="F6" s="3">
        <f t="shared" si="0"/>
        <v>77400</v>
      </c>
      <c r="G6" s="3"/>
      <c r="H6" s="5"/>
    </row>
    <row r="7" spans="1:8" x14ac:dyDescent="0.5">
      <c r="A7" s="2" t="s">
        <v>68</v>
      </c>
      <c r="B7" s="4">
        <v>8</v>
      </c>
      <c r="C7" s="4">
        <v>380</v>
      </c>
      <c r="D7" s="4">
        <v>0</v>
      </c>
      <c r="E7" s="4">
        <v>153</v>
      </c>
      <c r="F7" s="4">
        <v>77400</v>
      </c>
      <c r="G7" s="4">
        <v>775</v>
      </c>
      <c r="H7" s="6">
        <v>145</v>
      </c>
    </row>
    <row r="8" spans="1:8" x14ac:dyDescent="0.5">
      <c r="A8" s="2" t="s">
        <v>69</v>
      </c>
      <c r="B8" s="4">
        <v>1</v>
      </c>
      <c r="C8" s="4">
        <v>5</v>
      </c>
      <c r="D8" s="4">
        <v>0</v>
      </c>
      <c r="E8" s="4">
        <v>5</v>
      </c>
      <c r="F8" s="4">
        <v>1000</v>
      </c>
      <c r="G8" s="4">
        <v>200</v>
      </c>
      <c r="H8" s="6">
        <v>120</v>
      </c>
    </row>
    <row r="9" spans="1:8" x14ac:dyDescent="0.5">
      <c r="A9" s="2" t="s">
        <v>70</v>
      </c>
      <c r="B9" s="4">
        <v>1</v>
      </c>
      <c r="C9" s="4">
        <v>5</v>
      </c>
      <c r="D9" s="4">
        <v>0</v>
      </c>
      <c r="E9" s="4">
        <v>5</v>
      </c>
      <c r="F9" s="4">
        <v>3000</v>
      </c>
      <c r="G9" s="4">
        <v>600</v>
      </c>
      <c r="H9" s="6">
        <v>50</v>
      </c>
    </row>
    <row r="10" spans="1:8" x14ac:dyDescent="0.5">
      <c r="A10" s="2" t="s">
        <v>71</v>
      </c>
      <c r="B10" s="4">
        <v>20</v>
      </c>
      <c r="C10" s="4">
        <v>45</v>
      </c>
      <c r="D10" s="4">
        <v>0</v>
      </c>
      <c r="E10" s="4">
        <v>45</v>
      </c>
      <c r="F10" s="4">
        <v>210000</v>
      </c>
      <c r="G10" s="4">
        <v>4667</v>
      </c>
      <c r="H10" s="6">
        <v>25</v>
      </c>
    </row>
    <row r="11" spans="1:8" x14ac:dyDescent="0.5">
      <c r="A11" s="1" t="s">
        <v>14</v>
      </c>
      <c r="B11" s="3">
        <f>+B12+B13</f>
        <v>508</v>
      </c>
      <c r="C11" s="3">
        <f t="shared" ref="C11:F11" si="1">+C12+C13</f>
        <v>10329</v>
      </c>
      <c r="D11" s="3">
        <f t="shared" si="1"/>
        <v>0</v>
      </c>
      <c r="E11" s="3">
        <f t="shared" si="1"/>
        <v>9609</v>
      </c>
      <c r="F11" s="3">
        <f t="shared" si="1"/>
        <v>2058000</v>
      </c>
      <c r="G11" s="3"/>
      <c r="H11" s="5"/>
    </row>
    <row r="12" spans="1:8" x14ac:dyDescent="0.5">
      <c r="A12" s="48" t="s">
        <v>72</v>
      </c>
      <c r="B12" s="49">
        <v>464</v>
      </c>
      <c r="C12" s="49">
        <v>9752</v>
      </c>
      <c r="D12" s="49">
        <v>0</v>
      </c>
      <c r="E12" s="49">
        <v>9213</v>
      </c>
      <c r="F12" s="49">
        <v>1620000</v>
      </c>
      <c r="G12" s="49">
        <v>171</v>
      </c>
      <c r="H12" s="50">
        <v>20.38</v>
      </c>
    </row>
    <row r="13" spans="1:8" x14ac:dyDescent="0.5">
      <c r="A13" s="51" t="s">
        <v>73</v>
      </c>
      <c r="B13" s="52">
        <v>44</v>
      </c>
      <c r="C13" s="52">
        <v>577</v>
      </c>
      <c r="D13" s="52">
        <v>0</v>
      </c>
      <c r="E13" s="52">
        <v>396</v>
      </c>
      <c r="F13" s="52">
        <v>438000</v>
      </c>
      <c r="G13" s="52">
        <v>1066</v>
      </c>
      <c r="H13" s="53">
        <v>5.27</v>
      </c>
    </row>
    <row r="14" spans="1:8" x14ac:dyDescent="0.5">
      <c r="A14" s="51" t="s">
        <v>74</v>
      </c>
      <c r="B14" s="52">
        <v>997</v>
      </c>
      <c r="C14" s="52">
        <v>4568</v>
      </c>
      <c r="D14" s="52">
        <v>0</v>
      </c>
      <c r="E14" s="52">
        <v>4130</v>
      </c>
      <c r="F14" s="52">
        <v>1050000</v>
      </c>
      <c r="G14" s="52">
        <v>252</v>
      </c>
      <c r="H14" s="53">
        <v>27.88</v>
      </c>
    </row>
    <row r="16" spans="1:8" x14ac:dyDescent="0.5">
      <c r="A16" s="18" t="s">
        <v>31</v>
      </c>
    </row>
  </sheetData>
  <mergeCells count="4">
    <mergeCell ref="A1:H1"/>
    <mergeCell ref="A2:H2"/>
    <mergeCell ref="A3:H3"/>
    <mergeCell ref="A4:H4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opLeftCell="A7" workbookViewId="0">
      <selection activeCell="J8" sqref="J8"/>
    </sheetView>
  </sheetViews>
  <sheetFormatPr defaultRowHeight="23.25" x14ac:dyDescent="0.5"/>
  <cols>
    <col min="1" max="1" width="12" style="79" customWidth="1"/>
    <col min="2" max="2" width="8.875" style="79" customWidth="1"/>
    <col min="3" max="3" width="8.625" style="79" customWidth="1"/>
    <col min="4" max="4" width="7.25" style="79" customWidth="1"/>
    <col min="5" max="5" width="11" style="79" bestFit="1" customWidth="1"/>
    <col min="6" max="6" width="11.375" style="79" customWidth="1"/>
    <col min="7" max="8" width="13.8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111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118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6">
        <f>+B10+B11+B12+B13</f>
        <v>4524</v>
      </c>
      <c r="C9" s="86">
        <f t="shared" ref="C9:F9" si="0">+C10+C11+C12+C13</f>
        <v>47118</v>
      </c>
      <c r="D9" s="86">
        <f t="shared" si="0"/>
        <v>85</v>
      </c>
      <c r="E9" s="86">
        <f t="shared" si="0"/>
        <v>47033</v>
      </c>
      <c r="F9" s="86">
        <f t="shared" si="0"/>
        <v>18476000</v>
      </c>
      <c r="G9" s="84">
        <f>+(G10+G11+G12+G13)/4</f>
        <v>394.05588949612417</v>
      </c>
      <c r="H9" s="84">
        <f>+(H10+H11+H12+H13)/4</f>
        <v>7.4475000000000007</v>
      </c>
    </row>
    <row r="10" spans="1:8" x14ac:dyDescent="0.5">
      <c r="A10" s="83" t="s">
        <v>27</v>
      </c>
      <c r="B10" s="86">
        <v>1051</v>
      </c>
      <c r="C10" s="84">
        <v>11749</v>
      </c>
      <c r="D10" s="81">
        <v>0</v>
      </c>
      <c r="E10" s="84">
        <f>+C10-D10</f>
        <v>11749</v>
      </c>
      <c r="F10" s="84">
        <v>4528500</v>
      </c>
      <c r="G10" s="82">
        <f>+F10/E10</f>
        <v>385.43705847306154</v>
      </c>
      <c r="H10" s="82">
        <v>7.4</v>
      </c>
    </row>
    <row r="11" spans="1:8" x14ac:dyDescent="0.5">
      <c r="A11" s="83" t="s">
        <v>28</v>
      </c>
      <c r="B11" s="86">
        <v>1086</v>
      </c>
      <c r="C11" s="84">
        <v>9331</v>
      </c>
      <c r="D11" s="81">
        <v>80</v>
      </c>
      <c r="E11" s="84">
        <f t="shared" ref="E11:E13" si="1">+C11-D11</f>
        <v>9251</v>
      </c>
      <c r="F11" s="84">
        <v>3887500</v>
      </c>
      <c r="G11" s="82">
        <f t="shared" ref="G11:G13" si="2">+F11/E11</f>
        <v>420.22484055777755</v>
      </c>
      <c r="H11" s="81">
        <v>7.62</v>
      </c>
    </row>
    <row r="12" spans="1:8" x14ac:dyDescent="0.5">
      <c r="A12" s="83" t="s">
        <v>29</v>
      </c>
      <c r="B12" s="81">
        <v>894</v>
      </c>
      <c r="C12" s="84">
        <v>8336</v>
      </c>
      <c r="D12" s="81">
        <v>0</v>
      </c>
      <c r="E12" s="84">
        <f t="shared" si="1"/>
        <v>8336</v>
      </c>
      <c r="F12" s="84">
        <v>3185000</v>
      </c>
      <c r="G12" s="82">
        <f t="shared" si="2"/>
        <v>382.07773512476007</v>
      </c>
      <c r="H12" s="81">
        <v>7.33</v>
      </c>
    </row>
    <row r="13" spans="1:8" x14ac:dyDescent="0.5">
      <c r="A13" s="83" t="s">
        <v>30</v>
      </c>
      <c r="B13" s="86">
        <v>1493</v>
      </c>
      <c r="C13" s="84">
        <v>17702</v>
      </c>
      <c r="D13" s="81">
        <v>5</v>
      </c>
      <c r="E13" s="84">
        <f t="shared" si="1"/>
        <v>17697</v>
      </c>
      <c r="F13" s="84">
        <v>6875000</v>
      </c>
      <c r="G13" s="82">
        <f t="shared" si="2"/>
        <v>388.48392382889756</v>
      </c>
      <c r="H13" s="81">
        <v>7.44</v>
      </c>
    </row>
    <row r="15" spans="1:8" x14ac:dyDescent="0.5">
      <c r="A15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opLeftCell="A4" workbookViewId="0">
      <selection activeCell="I6" sqref="I6"/>
    </sheetView>
  </sheetViews>
  <sheetFormatPr defaultRowHeight="23.25" x14ac:dyDescent="0.5"/>
  <cols>
    <col min="1" max="1" width="13.5" style="79" customWidth="1"/>
    <col min="2" max="2" width="8.7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1.5" style="79" customWidth="1"/>
    <col min="7" max="7" width="11.125" style="79" bestFit="1" customWidth="1"/>
    <col min="8" max="8" width="14.3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110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118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161</v>
      </c>
      <c r="C9" s="81">
        <f t="shared" ref="C9:F9" si="0">+C10+C11+C12+C13</f>
        <v>1042.25</v>
      </c>
      <c r="D9" s="81">
        <f t="shared" si="0"/>
        <v>0</v>
      </c>
      <c r="E9" s="81">
        <f t="shared" si="0"/>
        <v>1042.25</v>
      </c>
      <c r="F9" s="81">
        <f t="shared" si="0"/>
        <v>615300</v>
      </c>
      <c r="G9" s="82">
        <f>+(G10+G11+G12+G13)/4</f>
        <v>553.00504456244903</v>
      </c>
      <c r="H9" s="81">
        <v>5.15</v>
      </c>
    </row>
    <row r="10" spans="1:8" x14ac:dyDescent="0.5">
      <c r="A10" s="83" t="s">
        <v>27</v>
      </c>
      <c r="B10" s="81">
        <v>5</v>
      </c>
      <c r="C10" s="81">
        <v>62.5</v>
      </c>
      <c r="D10" s="81">
        <v>0</v>
      </c>
      <c r="E10" s="81">
        <f>+C10-D10</f>
        <v>62.5</v>
      </c>
      <c r="F10" s="84">
        <v>25800</v>
      </c>
      <c r="G10" s="81">
        <f>+F10/E10</f>
        <v>412.8</v>
      </c>
      <c r="H10" s="81">
        <v>5.42</v>
      </c>
    </row>
    <row r="11" spans="1:8" x14ac:dyDescent="0.5">
      <c r="A11" s="83" t="s">
        <v>28</v>
      </c>
      <c r="B11" s="81">
        <v>56</v>
      </c>
      <c r="C11" s="81">
        <v>325.75</v>
      </c>
      <c r="D11" s="81">
        <v>0</v>
      </c>
      <c r="E11" s="81">
        <f t="shared" ref="E11:E13" si="1">+C11-D11</f>
        <v>325.75</v>
      </c>
      <c r="F11" s="84">
        <v>213500</v>
      </c>
      <c r="G11" s="82">
        <f t="shared" ref="G11:G13" si="2">+F11/E11</f>
        <v>655.41059094397542</v>
      </c>
      <c r="H11" s="81">
        <v>5.12</v>
      </c>
    </row>
    <row r="12" spans="1:8" x14ac:dyDescent="0.5">
      <c r="A12" s="83" t="s">
        <v>29</v>
      </c>
      <c r="B12" s="81">
        <v>62</v>
      </c>
      <c r="C12" s="81">
        <v>371</v>
      </c>
      <c r="D12" s="81">
        <v>0</v>
      </c>
      <c r="E12" s="81">
        <f t="shared" si="1"/>
        <v>371</v>
      </c>
      <c r="F12" s="84">
        <v>220500</v>
      </c>
      <c r="G12" s="82">
        <f t="shared" si="2"/>
        <v>594.33962264150944</v>
      </c>
      <c r="H12" s="81">
        <v>5.12</v>
      </c>
    </row>
    <row r="13" spans="1:8" x14ac:dyDescent="0.5">
      <c r="A13" s="83" t="s">
        <v>30</v>
      </c>
      <c r="B13" s="81">
        <v>38</v>
      </c>
      <c r="C13" s="81">
        <v>283</v>
      </c>
      <c r="D13" s="81">
        <v>0</v>
      </c>
      <c r="E13" s="81">
        <f t="shared" si="1"/>
        <v>283</v>
      </c>
      <c r="F13" s="84">
        <v>155500</v>
      </c>
      <c r="G13" s="82">
        <f t="shared" si="2"/>
        <v>549.46996466431096</v>
      </c>
      <c r="H13" s="81">
        <v>5.15</v>
      </c>
    </row>
    <row r="15" spans="1:8" x14ac:dyDescent="0.5">
      <c r="A15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opLeftCell="A7" workbookViewId="0">
      <selection activeCell="K8" sqref="K8"/>
    </sheetView>
  </sheetViews>
  <sheetFormatPr defaultRowHeight="23.25" x14ac:dyDescent="0.5"/>
  <cols>
    <col min="1" max="1" width="12.375" style="79" customWidth="1"/>
    <col min="2" max="2" width="9.25" style="79" customWidth="1"/>
    <col min="3" max="3" width="8.375" style="79" customWidth="1"/>
    <col min="4" max="4" width="10.375" style="79" bestFit="1" customWidth="1"/>
    <col min="5" max="5" width="11" style="79" bestFit="1" customWidth="1"/>
    <col min="6" max="6" width="14.25" style="79" customWidth="1"/>
    <col min="7" max="7" width="11.125" style="79" bestFit="1" customWidth="1"/>
    <col min="8" max="8" width="13.7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109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119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372</v>
      </c>
      <c r="C9" s="81">
        <f t="shared" ref="C9:F9" si="0">+C10+C11+C12+C13</f>
        <v>4030</v>
      </c>
      <c r="D9" s="81">
        <f t="shared" si="0"/>
        <v>0</v>
      </c>
      <c r="E9" s="81">
        <f t="shared" si="0"/>
        <v>4030</v>
      </c>
      <c r="F9" s="85">
        <f t="shared" si="0"/>
        <v>14087500</v>
      </c>
      <c r="G9" s="82">
        <f>+(G10+G11+G12+G13)/4</f>
        <v>3501.9606693578521</v>
      </c>
      <c r="H9" s="82">
        <f>+(H10+H11+H12+H13)/4</f>
        <v>2.0874999999999999</v>
      </c>
    </row>
    <row r="10" spans="1:8" x14ac:dyDescent="0.5">
      <c r="A10" s="83" t="s">
        <v>27</v>
      </c>
      <c r="B10" s="81">
        <v>140</v>
      </c>
      <c r="C10" s="84">
        <v>1808</v>
      </c>
      <c r="D10" s="81">
        <v>0</v>
      </c>
      <c r="E10" s="84">
        <f>+C10-D10</f>
        <v>1808</v>
      </c>
      <c r="F10" s="84">
        <v>6292500</v>
      </c>
      <c r="G10" s="84">
        <f>+F10/E10</f>
        <v>3480.3650442477874</v>
      </c>
      <c r="H10" s="81">
        <v>2.15</v>
      </c>
    </row>
    <row r="11" spans="1:8" x14ac:dyDescent="0.5">
      <c r="A11" s="83" t="s">
        <v>28</v>
      </c>
      <c r="B11" s="81">
        <v>144</v>
      </c>
      <c r="C11" s="84">
        <v>1286</v>
      </c>
      <c r="D11" s="81">
        <v>0</v>
      </c>
      <c r="E11" s="84">
        <f t="shared" ref="E11:E13" si="1">+C11-D11</f>
        <v>1286</v>
      </c>
      <c r="F11" s="84">
        <v>4465000</v>
      </c>
      <c r="G11" s="84">
        <f t="shared" ref="G11:G13" si="2">+F11/E11</f>
        <v>3472.0062208398135</v>
      </c>
      <c r="H11" s="81">
        <v>2.0499999999999998</v>
      </c>
    </row>
    <row r="12" spans="1:8" x14ac:dyDescent="0.5">
      <c r="A12" s="83" t="s">
        <v>29</v>
      </c>
      <c r="B12" s="81">
        <v>42</v>
      </c>
      <c r="C12" s="84">
        <v>556</v>
      </c>
      <c r="D12" s="81">
        <v>0</v>
      </c>
      <c r="E12" s="84">
        <f t="shared" si="1"/>
        <v>556</v>
      </c>
      <c r="F12" s="84">
        <v>2050000</v>
      </c>
      <c r="G12" s="84">
        <f t="shared" si="2"/>
        <v>3687.0503597122301</v>
      </c>
      <c r="H12" s="81">
        <v>2.0499999999999998</v>
      </c>
    </row>
    <row r="13" spans="1:8" x14ac:dyDescent="0.5">
      <c r="A13" s="83" t="s">
        <v>30</v>
      </c>
      <c r="B13" s="81">
        <v>46</v>
      </c>
      <c r="C13" s="81">
        <v>380</v>
      </c>
      <c r="D13" s="81">
        <v>0</v>
      </c>
      <c r="E13" s="84">
        <f t="shared" si="1"/>
        <v>380</v>
      </c>
      <c r="F13" s="84">
        <v>1280000</v>
      </c>
      <c r="G13" s="84">
        <f t="shared" si="2"/>
        <v>3368.4210526315787</v>
      </c>
      <c r="H13" s="81">
        <v>2.1</v>
      </c>
    </row>
    <row r="15" spans="1:8" x14ac:dyDescent="0.5">
      <c r="A15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A4" sqref="A4:H4"/>
    </sheetView>
  </sheetViews>
  <sheetFormatPr defaultRowHeight="23.25" x14ac:dyDescent="0.5"/>
  <cols>
    <col min="1" max="1" width="14.625" style="79" customWidth="1"/>
    <col min="2" max="2" width="8.75" style="79" customWidth="1"/>
    <col min="3" max="3" width="7.875" style="79" customWidth="1"/>
    <col min="4" max="4" width="10.375" style="79" bestFit="1" customWidth="1"/>
    <col min="5" max="5" width="11" style="79" bestFit="1" customWidth="1"/>
    <col min="6" max="6" width="12.125" style="79" bestFit="1" customWidth="1"/>
    <col min="7" max="7" width="11.125" style="79" bestFit="1" customWidth="1"/>
    <col min="8" max="8" width="16.2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108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119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8" t="s">
        <v>99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x14ac:dyDescent="0.5">
      <c r="A9" s="80" t="s">
        <v>26</v>
      </c>
      <c r="B9" s="81">
        <f>+B10+B11+B12+B13</f>
        <v>294</v>
      </c>
      <c r="C9" s="81">
        <f t="shared" ref="C9:F9" si="0">+C10+C11+C12+C13</f>
        <v>550</v>
      </c>
      <c r="D9" s="81">
        <f t="shared" si="0"/>
        <v>0</v>
      </c>
      <c r="E9" s="81">
        <f t="shared" si="0"/>
        <v>550</v>
      </c>
      <c r="F9" s="85">
        <f t="shared" si="0"/>
        <v>1561700</v>
      </c>
      <c r="G9" s="85">
        <f>+(G10+G11+G12+G13)/4</f>
        <v>2804.5102243701381</v>
      </c>
      <c r="H9" s="85">
        <f>+(H10+H11+H12+H13)/4</f>
        <v>0.46250000000000002</v>
      </c>
    </row>
    <row r="10" spans="1:8" x14ac:dyDescent="0.5">
      <c r="A10" s="83" t="s">
        <v>27</v>
      </c>
      <c r="B10" s="81">
        <v>85</v>
      </c>
      <c r="C10" s="81">
        <v>145</v>
      </c>
      <c r="D10" s="81">
        <v>0</v>
      </c>
      <c r="E10" s="84">
        <f>+C10-D10</f>
        <v>145</v>
      </c>
      <c r="F10" s="84">
        <v>425200</v>
      </c>
      <c r="G10" s="84">
        <f>+F10/E10</f>
        <v>2932.4137931034484</v>
      </c>
      <c r="H10" s="81">
        <v>0.45</v>
      </c>
    </row>
    <row r="11" spans="1:8" x14ac:dyDescent="0.5">
      <c r="A11" s="83" t="s">
        <v>28</v>
      </c>
      <c r="B11" s="81">
        <v>56</v>
      </c>
      <c r="C11" s="81">
        <v>110</v>
      </c>
      <c r="D11" s="81">
        <v>0</v>
      </c>
      <c r="E11" s="84">
        <f t="shared" ref="E11:E13" si="1">+C11-D11</f>
        <v>110</v>
      </c>
      <c r="F11" s="84">
        <v>254500</v>
      </c>
      <c r="G11" s="84">
        <f t="shared" ref="G11:G13" si="2">+F11/E11</f>
        <v>2313.6363636363635</v>
      </c>
      <c r="H11" s="81">
        <v>0.45</v>
      </c>
    </row>
    <row r="12" spans="1:8" x14ac:dyDescent="0.5">
      <c r="A12" s="83" t="s">
        <v>29</v>
      </c>
      <c r="B12" s="81">
        <v>78</v>
      </c>
      <c r="C12" s="81">
        <v>135</v>
      </c>
      <c r="D12" s="81">
        <v>0</v>
      </c>
      <c r="E12" s="84">
        <f t="shared" si="1"/>
        <v>135</v>
      </c>
      <c r="F12" s="84">
        <v>397000</v>
      </c>
      <c r="G12" s="84">
        <f t="shared" si="2"/>
        <v>2940.7407407407409</v>
      </c>
      <c r="H12" s="81">
        <v>0.45</v>
      </c>
    </row>
    <row r="13" spans="1:8" x14ac:dyDescent="0.5">
      <c r="A13" s="83" t="s">
        <v>30</v>
      </c>
      <c r="B13" s="81">
        <v>75</v>
      </c>
      <c r="C13" s="81">
        <v>160</v>
      </c>
      <c r="D13" s="81">
        <v>0</v>
      </c>
      <c r="E13" s="84">
        <f t="shared" si="1"/>
        <v>160</v>
      </c>
      <c r="F13" s="84">
        <v>485000</v>
      </c>
      <c r="G13" s="84">
        <f t="shared" si="2"/>
        <v>3031.25</v>
      </c>
      <c r="H13" s="82">
        <v>0.5</v>
      </c>
    </row>
    <row r="15" spans="1:8" x14ac:dyDescent="0.5">
      <c r="A15" s="79" t="s">
        <v>32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A4" sqref="A4:H4"/>
    </sheetView>
  </sheetViews>
  <sheetFormatPr defaultRowHeight="23.25" x14ac:dyDescent="0.5"/>
  <cols>
    <col min="1" max="1" width="11" style="79" customWidth="1"/>
    <col min="2" max="2" width="8.75" style="79" customWidth="1"/>
    <col min="3" max="3" width="9.5" style="79" customWidth="1"/>
    <col min="4" max="4" width="10.25" style="79" customWidth="1"/>
    <col min="5" max="5" width="11" style="79" bestFit="1" customWidth="1"/>
    <col min="6" max="6" width="10.375" style="79" bestFit="1" customWidth="1"/>
    <col min="7" max="7" width="13.25" style="79" customWidth="1"/>
    <col min="8" max="8" width="15.5" style="79" customWidth="1"/>
    <col min="9" max="16384" width="9" style="79"/>
  </cols>
  <sheetData>
    <row r="1" spans="1:8" x14ac:dyDescent="0.5">
      <c r="A1" s="105" t="s">
        <v>92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100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93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119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ht="14.25" customHeight="1" x14ac:dyDescent="0.5">
      <c r="A6" s="102" t="s">
        <v>25</v>
      </c>
      <c r="B6" s="108" t="s">
        <v>1</v>
      </c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2" t="s">
        <v>99</v>
      </c>
    </row>
    <row r="7" spans="1:8" ht="14.25" customHeight="1" x14ac:dyDescent="0.5">
      <c r="A7" s="103"/>
      <c r="B7" s="109"/>
      <c r="C7" s="109"/>
      <c r="D7" s="109"/>
      <c r="E7" s="109"/>
      <c r="F7" s="109"/>
      <c r="G7" s="109"/>
      <c r="H7" s="103"/>
    </row>
    <row r="8" spans="1:8" ht="42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x14ac:dyDescent="0.5">
      <c r="A9" s="80" t="s">
        <v>26</v>
      </c>
      <c r="B9" s="81">
        <f>+B10</f>
        <v>2</v>
      </c>
      <c r="C9" s="81">
        <f t="shared" ref="C9:H9" si="0">+C10</f>
        <v>4</v>
      </c>
      <c r="D9" s="81">
        <f t="shared" si="0"/>
        <v>0</v>
      </c>
      <c r="E9" s="81">
        <f t="shared" si="0"/>
        <v>4</v>
      </c>
      <c r="F9" s="81">
        <f t="shared" si="0"/>
        <v>1600</v>
      </c>
      <c r="G9" s="81">
        <f t="shared" si="0"/>
        <v>400</v>
      </c>
      <c r="H9" s="81">
        <f t="shared" si="0"/>
        <v>7</v>
      </c>
    </row>
    <row r="10" spans="1:8" x14ac:dyDescent="0.5">
      <c r="A10" s="83" t="s">
        <v>30</v>
      </c>
      <c r="B10" s="81">
        <v>2</v>
      </c>
      <c r="C10" s="81">
        <v>4</v>
      </c>
      <c r="D10" s="81">
        <v>0</v>
      </c>
      <c r="E10" s="81">
        <f>+C10-D10</f>
        <v>4</v>
      </c>
      <c r="F10" s="84">
        <v>1600</v>
      </c>
      <c r="G10" s="84">
        <f>+F10/E10</f>
        <v>400</v>
      </c>
      <c r="H10" s="81">
        <v>7</v>
      </c>
    </row>
    <row r="12" spans="1:8" x14ac:dyDescent="0.5">
      <c r="A12" s="79" t="s">
        <v>31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24</vt:i4>
      </vt:variant>
    </vt:vector>
  </HeadingPairs>
  <TitlesOfParts>
    <vt:vector size="24" baseType="lpstr">
      <vt:lpstr>ปก</vt:lpstr>
      <vt:lpstr>สารบัญ </vt:lpstr>
      <vt:lpstr>รวมพืชอายุสั้น 66</vt:lpstr>
      <vt:lpstr>รวมพืชอายุยาว 66</vt:lpstr>
      <vt:lpstr>ข้าวนาปี</vt:lpstr>
      <vt:lpstr>ข้าวนาปรัง</vt:lpstr>
      <vt:lpstr>มันสำปะหลัง</vt:lpstr>
      <vt:lpstr>หญ้าเลี้ยงสัตว์</vt:lpstr>
      <vt:lpstr>มันเทศ</vt:lpstr>
      <vt:lpstr>แตงร้าน</vt:lpstr>
      <vt:lpstr>ถั่วฝักยาว</vt:lpstr>
      <vt:lpstr>มะเขือเปราะ</vt:lpstr>
      <vt:lpstr>แตงโมเนื้อ</vt:lpstr>
      <vt:lpstr>มะเขือเทศบริโภคสด</vt:lpstr>
      <vt:lpstr>พริกชี้ฟ้าแดง</vt:lpstr>
      <vt:lpstr>กะหล่ำปลี</vt:lpstr>
      <vt:lpstr>ทุเรียน</vt:lpstr>
      <vt:lpstr>มะยงชิด</vt:lpstr>
      <vt:lpstr>ลำไย</vt:lpstr>
      <vt:lpstr>พุทรา</vt:lpstr>
      <vt:lpstr>ยางพารา</vt:lpstr>
      <vt:lpstr>ปาล์มน้ำมัน</vt:lpstr>
      <vt:lpstr>มะม่วงหิมพานต์</vt:lpstr>
      <vt:lpstr>เบญจมาศ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DOAE-0355-2564</dc:creator>
  <cp:lastModifiedBy>ACER</cp:lastModifiedBy>
  <cp:lastPrinted>2022-09-06T06:32:53Z</cp:lastPrinted>
  <dcterms:created xsi:type="dcterms:W3CDTF">2022-07-12T08:33:45Z</dcterms:created>
  <dcterms:modified xsi:type="dcterms:W3CDTF">2024-02-29T05:17:26Z</dcterms:modified>
</cp:coreProperties>
</file>